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BELÉM\VERAO CONSCIENTE\"/>
    </mc:Choice>
  </mc:AlternateContent>
  <xr:revisionPtr revIDLastSave="0" documentId="13_ncr:1_{60E3A12E-AD00-49DA-B4CD-4F0BEBF1AE10}" xr6:coauthVersionLast="47" xr6:coauthVersionMax="47" xr10:uidLastSave="{00000000-0000-0000-0000-000000000000}"/>
  <bookViews>
    <workbookView xWindow="-120" yWindow="-120" windowWidth="38640" windowHeight="23640" activeTab="2" xr2:uid="{14B09121-7F35-480E-AA88-A0804BCF0982}"/>
  </bookViews>
  <sheets>
    <sheet name="OURO" sheetId="3" r:id="rId1"/>
    <sheet name="REDE SOCIAL" sheetId="4" r:id="rId2"/>
    <sheet name="MULTIPLATAFORMA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4" l="1"/>
  <c r="L24" i="3"/>
  <c r="P26" i="3"/>
  <c r="O28" i="3"/>
  <c r="T13" i="3"/>
  <c r="P23" i="3"/>
  <c r="P16" i="3"/>
  <c r="P11" i="3"/>
  <c r="H26" i="3"/>
  <c r="J30" i="5"/>
  <c r="J22" i="5"/>
  <c r="N22" i="5" s="1"/>
  <c r="P30" i="5"/>
  <c r="J31" i="5"/>
  <c r="P23" i="5"/>
  <c r="J23" i="5"/>
  <c r="N23" i="5" s="1"/>
  <c r="Q23" i="5" s="1"/>
  <c r="P22" i="5"/>
  <c r="P15" i="5"/>
  <c r="N15" i="5"/>
  <c r="Q15" i="5" s="1"/>
  <c r="J15" i="5"/>
  <c r="P14" i="5"/>
  <c r="J14" i="5"/>
  <c r="N14" i="5" s="1"/>
  <c r="Q14" i="5" s="1"/>
  <c r="P13" i="5"/>
  <c r="J13" i="5"/>
  <c r="F9" i="4"/>
  <c r="L8" i="4"/>
  <c r="I8" i="4"/>
  <c r="G8" i="4"/>
  <c r="F6" i="4"/>
  <c r="L5" i="4"/>
  <c r="L6" i="4" s="1"/>
  <c r="I5" i="4"/>
  <c r="G5" i="4"/>
  <c r="F3" i="4"/>
  <c r="L2" i="4"/>
  <c r="L3" i="4" s="1"/>
  <c r="I2" i="4"/>
  <c r="G2" i="4"/>
  <c r="J8" i="3"/>
  <c r="L8" i="3"/>
  <c r="P8" i="3"/>
  <c r="J9" i="3"/>
  <c r="L9" i="3"/>
  <c r="P9" i="3"/>
  <c r="J10" i="3"/>
  <c r="L10" i="3"/>
  <c r="P10" i="3"/>
  <c r="H11" i="3"/>
  <c r="L11" i="3" s="1"/>
  <c r="L12" i="3"/>
  <c r="J13" i="3"/>
  <c r="L13" i="3"/>
  <c r="P13" i="3"/>
  <c r="J14" i="3"/>
  <c r="L14" i="3"/>
  <c r="P14" i="3"/>
  <c r="J15" i="3"/>
  <c r="L15" i="3"/>
  <c r="P15" i="3"/>
  <c r="H16" i="3"/>
  <c r="J18" i="3"/>
  <c r="L18" i="3"/>
  <c r="P18" i="3"/>
  <c r="T18" i="3"/>
  <c r="J19" i="3"/>
  <c r="L19" i="3"/>
  <c r="P19" i="3"/>
  <c r="J20" i="3"/>
  <c r="L20" i="3"/>
  <c r="P20" i="3"/>
  <c r="J21" i="3"/>
  <c r="L21" i="3"/>
  <c r="P21" i="3"/>
  <c r="J22" i="3"/>
  <c r="L22" i="3"/>
  <c r="P22" i="3"/>
  <c r="H23" i="3"/>
  <c r="N30" i="5" l="1"/>
  <c r="N31" i="5" s="1"/>
  <c r="J16" i="5"/>
  <c r="N13" i="5"/>
  <c r="N24" i="5"/>
  <c r="Q22" i="5"/>
  <c r="Q24" i="5" s="1"/>
  <c r="J24" i="5"/>
  <c r="T8" i="3"/>
  <c r="Q30" i="5" l="1"/>
  <c r="Q31" i="5" s="1"/>
  <c r="N16" i="5"/>
  <c r="Q13" i="5"/>
  <c r="Q16" i="5" s="1"/>
  <c r="Q24" i="3"/>
  <c r="R24" i="3" s="1"/>
</calcChain>
</file>

<file path=xl/sharedStrings.xml><?xml version="1.0" encoding="utf-8"?>
<sst xmlns="http://schemas.openxmlformats.org/spreadsheetml/2006/main" count="215" uniqueCount="104">
  <si>
    <t>Emissora</t>
  </si>
  <si>
    <t>Praça:</t>
  </si>
  <si>
    <t>Belém</t>
  </si>
  <si>
    <t>Evento:</t>
  </si>
  <si>
    <t>Período:</t>
  </si>
  <si>
    <t>Assinatura de patrocinio</t>
  </si>
  <si>
    <t>Rotativo</t>
  </si>
  <si>
    <t xml:space="preserve">comercial  </t>
  </si>
  <si>
    <t>5'</t>
  </si>
  <si>
    <t>Rotativo Matutino</t>
  </si>
  <si>
    <t>comercial</t>
  </si>
  <si>
    <t>Rotativo Vespertino</t>
  </si>
  <si>
    <t>Rotativo Noturno</t>
  </si>
  <si>
    <t>Mídia de Apoio</t>
  </si>
  <si>
    <t>A DEFINIR</t>
  </si>
  <si>
    <t>Merchandising</t>
  </si>
  <si>
    <t xml:space="preserve"> </t>
  </si>
  <si>
    <t>Modelo</t>
  </si>
  <si>
    <t>Período</t>
  </si>
  <si>
    <t>Horário</t>
  </si>
  <si>
    <t>Esquema comercial</t>
  </si>
  <si>
    <t>Secundagem</t>
  </si>
  <si>
    <t>Nº inserções</t>
  </si>
  <si>
    <t>Conversão</t>
  </si>
  <si>
    <t>Formato</t>
  </si>
  <si>
    <t>Valor tabela</t>
  </si>
  <si>
    <t>Valor total</t>
  </si>
  <si>
    <t>30'</t>
  </si>
  <si>
    <t>Fala Pará</t>
  </si>
  <si>
    <t>Balanço Geral</t>
  </si>
  <si>
    <t>Fixo</t>
  </si>
  <si>
    <t>Cidade alerta</t>
  </si>
  <si>
    <t>Total inserções</t>
  </si>
  <si>
    <t>Total Assinaturas</t>
  </si>
  <si>
    <t>Total midia de apoio</t>
  </si>
  <si>
    <t>Total merchans</t>
  </si>
  <si>
    <t>Total valor</t>
  </si>
  <si>
    <t>Total ass+apoio+merchans</t>
  </si>
  <si>
    <t>Total merchandising</t>
  </si>
  <si>
    <t>Valor Total Projeto</t>
  </si>
  <si>
    <t>RECORD BELÉM</t>
  </si>
  <si>
    <t>Audiência</t>
  </si>
  <si>
    <t xml:space="preserve">GRP </t>
  </si>
  <si>
    <t>IMPACTO</t>
  </si>
  <si>
    <t>IMPACTO TOTAL</t>
  </si>
  <si>
    <t>DESCONTO%</t>
  </si>
  <si>
    <t>VALOR NEGOCIADO</t>
  </si>
  <si>
    <t>ENTREGA COMERCIAL - Lista de preços Outubro/25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</si>
  <si>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</si>
  <si>
    <t>Pará BOM D+</t>
  </si>
  <si>
    <t>Visita na Record</t>
  </si>
  <si>
    <t>VERÃO CONSCIENTE</t>
  </si>
  <si>
    <t>Valor com Desconto%</t>
  </si>
  <si>
    <t>Valor total (com desconto -95%)</t>
  </si>
  <si>
    <t>REDE SOCIAL</t>
  </si>
  <si>
    <t>BRONZE</t>
  </si>
  <si>
    <t>NO MÊS</t>
  </si>
  <si>
    <t>PRATA</t>
  </si>
  <si>
    <t>OURO</t>
  </si>
  <si>
    <t>Projeto Especial</t>
  </si>
  <si>
    <t>MERCADO: BELÉM</t>
  </si>
  <si>
    <t>TABELA DE PREÇOS: VIGENTE</t>
  </si>
  <si>
    <t>DATA DA PROPOSTA: OUT/2025</t>
  </si>
  <si>
    <t>COTA OURO</t>
  </si>
  <si>
    <t>FORMATO</t>
  </si>
  <si>
    <t>CANAL</t>
  </si>
  <si>
    <t>DISTRIBUIÇÃO</t>
  </si>
  <si>
    <t>DETALHAMENTO</t>
  </si>
  <si>
    <t>VOLUME CONTRATADO</t>
  </si>
  <si>
    <t>SEGM.</t>
  </si>
  <si>
    <t xml:space="preserve">VISIBILIDADE ESTIMADA </t>
  </si>
  <si>
    <t>KPI</t>
  </si>
  <si>
    <t>VALOR UNITÁRIO 
TABELA</t>
  </si>
  <si>
    <t>TOTAL 
TABELA</t>
  </si>
  <si>
    <t>DESC (%)</t>
  </si>
  <si>
    <t>CUSTO UNITÁRIO</t>
  </si>
  <si>
    <t>TOTAL NEGOCIADO</t>
  </si>
  <si>
    <t xml:space="preserve">Pré-roll / Pós-roll </t>
  </si>
  <si>
    <t>YouTube Record Belém</t>
  </si>
  <si>
    <t>YT</t>
  </si>
  <si>
    <r>
      <t>Formato:</t>
    </r>
    <r>
      <rPr>
        <sz val="14"/>
        <color indexed="8"/>
        <rFont val="Calibri"/>
        <family val="2"/>
      </rPr>
      <t xml:space="preserve"> 768x432 (16:9)</t>
    </r>
  </si>
  <si>
    <t>mês</t>
  </si>
  <si>
    <t>N/A</t>
  </si>
  <si>
    <t>impressões</t>
  </si>
  <si>
    <t>CPM</t>
  </si>
  <si>
    <t>Mídia Livre</t>
  </si>
  <si>
    <t>R7 Belém + R7 segmentado para Belém</t>
  </si>
  <si>
    <t>ROS</t>
  </si>
  <si>
    <r>
      <t>Formatos Display:</t>
    </r>
    <r>
      <rPr>
        <sz val="14"/>
        <color indexed="8"/>
        <rFont val="Calibri"/>
        <family val="2"/>
      </rPr>
      <t xml:space="preserve"> 728x90, 970x250, 300x250, 300x600 e 320x50</t>
    </r>
  </si>
  <si>
    <t>Publieditorial + Pacote de divulgação</t>
  </si>
  <si>
    <t>R7 R7 Belém + Redes sociais + Home R7</t>
  </si>
  <si>
    <t xml:space="preserve">R7 home  + FB + IG + X </t>
  </si>
  <si>
    <r>
      <t xml:space="preserve">Produção de texto + Mídia envelopando o conteúdo  + Pacote de Divulgação </t>
    </r>
    <r>
      <rPr>
        <sz val="14"/>
        <color indexed="8"/>
        <rFont val="Calibri"/>
        <family val="2"/>
      </rPr>
      <t>(Posts de divulgação do conteúdo nas redes)</t>
    </r>
    <r>
      <rPr>
        <b/>
        <sz val="14"/>
        <color rgb="FFC00000"/>
        <rFont val="Calibri"/>
        <family val="2"/>
      </rPr>
      <t xml:space="preserve"> (4 conteúdos sobre o evento com oferecimento da marca)</t>
    </r>
  </si>
  <si>
    <t>pacote</t>
  </si>
  <si>
    <t>impactos</t>
  </si>
  <si>
    <t>unidade</t>
  </si>
  <si>
    <t>]</t>
  </si>
  <si>
    <t>INVESTIMENTO TOTAL</t>
  </si>
  <si>
    <t>Impactos</t>
  </si>
  <si>
    <t>Tabela</t>
  </si>
  <si>
    <t>Negociado</t>
  </si>
  <si>
    <t>COTA PRATA</t>
  </si>
  <si>
    <t>YouTube Record Paulista</t>
  </si>
  <si>
    <t>COTA BRONZE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</si>
</sst>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#,##0.000"/>
    <numFmt numFmtId="167" formatCode="_-* #,##0.000_-;\-* #,##0.000_-;_-* &quot;-&quot;??_-;_-@_-"/>
    <numFmt numFmtId="168" formatCode="&quot;R$&quot;\ #,##0.00"/>
    <numFmt numFmtId="169" formatCode="0.00000%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sz val="14"/>
      <color theme="0"/>
      <name val="RecordType"/>
      <family val="2"/>
    </font>
    <font>
      <sz val="14"/>
      <color theme="3"/>
      <name val="RecordType"/>
      <family val="2"/>
    </font>
    <font>
      <sz val="10"/>
      <name val="RecordType"/>
      <family val="2"/>
    </font>
    <font>
      <sz val="16"/>
      <color theme="0"/>
      <name val="RecordType"/>
      <family val="2"/>
    </font>
    <font>
      <sz val="12"/>
      <color theme="0"/>
      <name val="RecordType"/>
      <family val="2"/>
    </font>
    <font>
      <sz val="12"/>
      <color theme="1" tint="0.249977111117893"/>
      <name val="RecordType"/>
      <family val="2"/>
    </font>
    <font>
      <sz val="12"/>
      <color theme="4" tint="-0.499984740745262"/>
      <name val="RecordType"/>
      <family val="2"/>
    </font>
    <font>
      <sz val="12"/>
      <name val="RecordType"/>
      <family val="2"/>
    </font>
    <font>
      <b/>
      <sz val="10"/>
      <color theme="1" tint="0.249977111117893"/>
      <name val="RecordType"/>
      <family val="2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RecordType"/>
      <family val="2"/>
    </font>
    <font>
      <sz val="16"/>
      <name val="Calibri"/>
      <family val="2"/>
      <scheme val="minor"/>
    </font>
    <font>
      <sz val="10"/>
      <name val="Calibri Light"/>
      <family val="2"/>
      <scheme val="major"/>
    </font>
    <font>
      <sz val="8"/>
      <name val="MS Sans Serif"/>
      <charset val="1"/>
    </font>
    <font>
      <b/>
      <sz val="1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b/>
      <sz val="10"/>
      <color rgb="FF002060"/>
      <name val="Calibri Light"/>
      <family val="2"/>
      <scheme val="major"/>
    </font>
    <font>
      <b/>
      <sz val="14"/>
      <color rgb="FF0070C0"/>
      <name val="Calibri Light"/>
      <family val="2"/>
      <scheme val="major"/>
    </font>
    <font>
      <b/>
      <sz val="14"/>
      <color rgb="FF002060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4"/>
      <color rgb="FF000000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b/>
      <sz val="12"/>
      <color rgb="FFFFFFFF"/>
      <name val="Calibri Light"/>
      <family val="2"/>
      <scheme val="major"/>
    </font>
    <font>
      <b/>
      <sz val="14"/>
      <color rgb="FF000000"/>
      <name val="Calibri"/>
      <family val="2"/>
    </font>
    <font>
      <sz val="14"/>
      <name val="Calibri"/>
      <family val="2"/>
    </font>
    <font>
      <sz val="14"/>
      <color indexed="8"/>
      <name val="Calibri"/>
      <family val="2"/>
    </font>
    <font>
      <b/>
      <sz val="14"/>
      <name val="Calibri Light"/>
      <family val="2"/>
      <scheme val="major"/>
    </font>
    <font>
      <sz val="14"/>
      <name val="Calibri Light"/>
      <family val="2"/>
      <scheme val="major"/>
    </font>
    <font>
      <sz val="10"/>
      <name val="Calibri"/>
      <family val="2"/>
    </font>
    <font>
      <b/>
      <sz val="14"/>
      <color theme="0"/>
      <name val="Calibri Light"/>
      <family val="2"/>
      <scheme val="major"/>
    </font>
    <font>
      <sz val="14"/>
      <color rgb="FF000000"/>
      <name val="Calibri"/>
      <family val="2"/>
    </font>
    <font>
      <b/>
      <sz val="14"/>
      <color rgb="FFC00000"/>
      <name val="Calibri"/>
      <family val="2"/>
    </font>
    <font>
      <sz val="10"/>
      <color rgb="FFFFFFFF"/>
      <name val="Calibri Light"/>
      <family val="2"/>
      <scheme val="major"/>
    </font>
    <font>
      <b/>
      <sz val="12"/>
      <color rgb="FF0D0D0D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sz val="16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F68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</fills>
  <borders count="66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 tint="-0.24997711111789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0" fontId="23" fillId="0" borderId="0" applyAlignment="0">
      <alignment vertical="top" wrapText="1"/>
      <protection locked="0"/>
    </xf>
    <xf numFmtId="0" fontId="1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 applyAlignment="0">
      <alignment vertical="top" wrapText="1"/>
      <protection locked="0"/>
    </xf>
    <xf numFmtId="0" fontId="42" fillId="0" borderId="0"/>
    <xf numFmtId="9" fontId="3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2" applyFont="1" applyAlignment="1">
      <alignment vertical="center"/>
    </xf>
    <xf numFmtId="43" fontId="9" fillId="3" borderId="5" xfId="1" applyFont="1" applyFill="1" applyBorder="1" applyAlignment="1">
      <alignment vertical="center"/>
    </xf>
    <xf numFmtId="0" fontId="11" fillId="4" borderId="0" xfId="0" applyFont="1" applyFill="1"/>
    <xf numFmtId="0" fontId="13" fillId="3" borderId="6" xfId="2" applyFont="1" applyFill="1" applyBorder="1" applyAlignment="1">
      <alignment horizontal="center" vertical="center"/>
    </xf>
    <xf numFmtId="43" fontId="13" fillId="4" borderId="0" xfId="1" applyFont="1" applyFill="1" applyBorder="1" applyAlignment="1">
      <alignment horizontal="center" vertical="center"/>
    </xf>
    <xf numFmtId="16" fontId="14" fillId="4" borderId="0" xfId="2" quotePrefix="1" applyNumberFormat="1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64" fontId="15" fillId="4" borderId="0" xfId="2" applyNumberFormat="1" applyFont="1" applyFill="1" applyAlignment="1">
      <alignment horizontal="center" vertical="center"/>
    </xf>
    <xf numFmtId="164" fontId="16" fillId="4" borderId="0" xfId="2" applyNumberFormat="1" applyFont="1" applyFill="1" applyAlignment="1">
      <alignment horizontal="center" vertical="center"/>
    </xf>
    <xf numFmtId="4" fontId="15" fillId="4" borderId="0" xfId="1" applyNumberFormat="1" applyFont="1" applyFill="1" applyBorder="1" applyAlignment="1">
      <alignment horizontal="center" vertical="center"/>
    </xf>
    <xf numFmtId="164" fontId="13" fillId="3" borderId="6" xfId="2" applyNumberFormat="1" applyFont="1" applyFill="1" applyBorder="1" applyAlignment="1">
      <alignment horizontal="center" vertical="center"/>
    </xf>
    <xf numFmtId="4" fontId="13" fillId="3" borderId="6" xfId="1" applyNumberFormat="1" applyFont="1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16" fontId="13" fillId="4" borderId="0" xfId="2" quotePrefix="1" applyNumberFormat="1" applyFont="1" applyFill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164" fontId="13" fillId="4" borderId="0" xfId="2" applyNumberFormat="1" applyFont="1" applyFill="1" applyAlignment="1">
      <alignment horizontal="center" vertical="center"/>
    </xf>
    <xf numFmtId="4" fontId="13" fillId="4" borderId="0" xfId="1" applyNumberFormat="1" applyFont="1" applyFill="1" applyBorder="1" applyAlignment="1">
      <alignment horizontal="center" vertical="center"/>
    </xf>
    <xf numFmtId="4" fontId="13" fillId="3" borderId="23" xfId="1" applyNumberFormat="1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4" fontId="14" fillId="2" borderId="23" xfId="1" applyNumberFormat="1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 wrapText="1"/>
    </xf>
    <xf numFmtId="3" fontId="17" fillId="4" borderId="4" xfId="0" applyNumberFormat="1" applyFont="1" applyFill="1" applyBorder="1" applyAlignment="1">
      <alignment horizontal="center" vertical="center" wrapText="1"/>
    </xf>
    <xf numFmtId="3" fontId="17" fillId="4" borderId="4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9" fillId="3" borderId="5" xfId="1" applyNumberFormat="1" applyFont="1" applyFill="1" applyBorder="1" applyAlignment="1">
      <alignment horizontal="center" vertical="center"/>
    </xf>
    <xf numFmtId="2" fontId="13" fillId="3" borderId="6" xfId="2" applyNumberFormat="1" applyFont="1" applyFill="1" applyBorder="1" applyAlignment="1">
      <alignment horizontal="center" vertical="center"/>
    </xf>
    <xf numFmtId="0" fontId="13" fillId="3" borderId="6" xfId="2" quotePrefix="1" applyFont="1" applyFill="1" applyBorder="1" applyAlignment="1">
      <alignment horizontal="center" vertical="center"/>
    </xf>
    <xf numFmtId="3" fontId="13" fillId="3" borderId="6" xfId="2" applyNumberFormat="1" applyFont="1" applyFill="1" applyBorder="1" applyAlignment="1">
      <alignment horizontal="center" vertical="center"/>
    </xf>
    <xf numFmtId="4" fontId="13" fillId="3" borderId="6" xfId="2" applyNumberFormat="1" applyFont="1" applyFill="1" applyBorder="1" applyAlignment="1">
      <alignment horizontal="center" vertical="center"/>
    </xf>
    <xf numFmtId="165" fontId="13" fillId="4" borderId="6" xfId="1" applyNumberFormat="1" applyFont="1" applyFill="1" applyBorder="1" applyAlignment="1">
      <alignment horizontal="center" vertical="center"/>
    </xf>
    <xf numFmtId="0" fontId="13" fillId="3" borderId="22" xfId="2" applyFont="1" applyFill="1" applyBorder="1" applyAlignment="1">
      <alignment horizontal="center" vertical="center"/>
    </xf>
    <xf numFmtId="0" fontId="13" fillId="3" borderId="23" xfId="2" applyFont="1" applyFill="1" applyBorder="1" applyAlignment="1">
      <alignment horizontal="center" vertical="center"/>
    </xf>
    <xf numFmtId="164" fontId="13" fillId="3" borderId="23" xfId="2" applyNumberFormat="1" applyFont="1" applyFill="1" applyBorder="1" applyAlignment="1">
      <alignment horizontal="center" vertical="center"/>
    </xf>
    <xf numFmtId="4" fontId="13" fillId="3" borderId="24" xfId="1" applyNumberFormat="1" applyFont="1" applyFill="1" applyBorder="1" applyAlignment="1">
      <alignment horizontal="center" vertical="center"/>
    </xf>
    <xf numFmtId="4" fontId="13" fillId="3" borderId="23" xfId="2" applyNumberFormat="1" applyFont="1" applyFill="1" applyBorder="1" applyAlignment="1">
      <alignment horizontal="center" vertical="center"/>
    </xf>
    <xf numFmtId="0" fontId="2" fillId="0" borderId="31" xfId="0" applyFont="1" applyBorder="1"/>
    <xf numFmtId="0" fontId="17" fillId="4" borderId="3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13" fillId="3" borderId="6" xfId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" fontId="14" fillId="2" borderId="0" xfId="1" applyNumberFormat="1" applyFont="1" applyFill="1" applyBorder="1" applyAlignment="1">
      <alignment horizontal="center" vertical="center"/>
    </xf>
    <xf numFmtId="167" fontId="13" fillId="3" borderId="6" xfId="1" applyNumberFormat="1" applyFont="1" applyFill="1" applyBorder="1" applyAlignment="1">
      <alignment horizontal="center" vertical="center"/>
    </xf>
    <xf numFmtId="4" fontId="13" fillId="3" borderId="50" xfId="2" applyNumberFormat="1" applyFont="1" applyFill="1" applyBorder="1" applyAlignment="1">
      <alignment horizontal="center" vertical="center"/>
    </xf>
    <xf numFmtId="165" fontId="13" fillId="2" borderId="49" xfId="1" applyNumberFormat="1" applyFont="1" applyFill="1" applyBorder="1" applyAlignment="1">
      <alignment vertical="center"/>
    </xf>
    <xf numFmtId="165" fontId="13" fillId="2" borderId="17" xfId="1" applyNumberFormat="1" applyFont="1" applyFill="1" applyBorder="1" applyAlignment="1">
      <alignment vertical="center"/>
    </xf>
    <xf numFmtId="0" fontId="22" fillId="5" borderId="0" xfId="5" applyFont="1" applyFill="1" applyAlignment="1">
      <alignment vertical="center"/>
    </xf>
    <xf numFmtId="0" fontId="22" fillId="5" borderId="0" xfId="5" applyFont="1" applyFill="1" applyAlignment="1">
      <alignment horizontal="left" vertical="center"/>
    </xf>
    <xf numFmtId="0" fontId="22" fillId="5" borderId="0" xfId="5" applyFont="1" applyFill="1" applyAlignment="1">
      <alignment horizontal="center" vertical="center"/>
    </xf>
    <xf numFmtId="3" fontId="22" fillId="5" borderId="0" xfId="5" applyNumberFormat="1" applyFont="1" applyFill="1" applyAlignment="1">
      <alignment horizontal="center" vertical="center"/>
    </xf>
    <xf numFmtId="168" fontId="22" fillId="5" borderId="0" xfId="5" applyNumberFormat="1" applyFont="1" applyFill="1" applyAlignment="1">
      <alignment horizontal="center" vertical="center"/>
    </xf>
    <xf numFmtId="0" fontId="24" fillId="6" borderId="52" xfId="6" applyFont="1" applyFill="1" applyBorder="1" applyAlignment="1" applyProtection="1">
      <alignment horizontal="left"/>
    </xf>
    <xf numFmtId="0" fontId="25" fillId="6" borderId="53" xfId="6" applyFont="1" applyFill="1" applyBorder="1" applyAlignment="1" applyProtection="1">
      <alignment horizontal="left"/>
    </xf>
    <xf numFmtId="0" fontId="26" fillId="6" borderId="53" xfId="7" applyFont="1" applyFill="1" applyBorder="1" applyAlignment="1">
      <alignment vertical="center"/>
    </xf>
    <xf numFmtId="0" fontId="27" fillId="6" borderId="53" xfId="6" applyFont="1" applyFill="1" applyBorder="1" applyAlignment="1" applyProtection="1">
      <alignment horizontal="left" vertical="top"/>
    </xf>
    <xf numFmtId="0" fontId="26" fillId="6" borderId="53" xfId="7" applyFont="1" applyFill="1" applyBorder="1" applyAlignment="1">
      <alignment horizontal="center" vertical="center"/>
    </xf>
    <xf numFmtId="168" fontId="26" fillId="6" borderId="53" xfId="7" applyNumberFormat="1" applyFont="1" applyFill="1" applyBorder="1" applyAlignment="1">
      <alignment horizontal="center" vertical="center"/>
    </xf>
    <xf numFmtId="168" fontId="26" fillId="6" borderId="54" xfId="7" applyNumberFormat="1" applyFont="1" applyFill="1" applyBorder="1" applyAlignment="1">
      <alignment horizontal="center" vertical="center"/>
    </xf>
    <xf numFmtId="0" fontId="24" fillId="6" borderId="55" xfId="6" applyFont="1" applyFill="1" applyBorder="1" applyAlignment="1" applyProtection="1">
      <alignment horizontal="left"/>
    </xf>
    <xf numFmtId="0" fontId="28" fillId="2" borderId="0" xfId="5" applyFont="1" applyFill="1" applyAlignment="1">
      <alignment horizontal="left" vertical="center"/>
    </xf>
    <xf numFmtId="0" fontId="29" fillId="2" borderId="0" xfId="5" applyFont="1" applyFill="1" applyAlignment="1">
      <alignment horizontal="left" vertical="center"/>
    </xf>
    <xf numFmtId="0" fontId="26" fillId="6" borderId="0" xfId="7" applyFont="1" applyFill="1" applyAlignment="1">
      <alignment vertical="center"/>
    </xf>
    <xf numFmtId="0" fontId="27" fillId="6" borderId="0" xfId="6" applyFont="1" applyFill="1" applyAlignment="1" applyProtection="1">
      <alignment horizontal="left" vertical="top"/>
    </xf>
    <xf numFmtId="0" fontId="26" fillId="6" borderId="0" xfId="7" applyFont="1" applyFill="1" applyAlignment="1">
      <alignment horizontal="center" vertical="center"/>
    </xf>
    <xf numFmtId="168" fontId="26" fillId="6" borderId="0" xfId="7" applyNumberFormat="1" applyFont="1" applyFill="1" applyAlignment="1">
      <alignment horizontal="center" vertical="center"/>
    </xf>
    <xf numFmtId="168" fontId="26" fillId="6" borderId="45" xfId="7" applyNumberFormat="1" applyFont="1" applyFill="1" applyBorder="1" applyAlignment="1">
      <alignment horizontal="center" vertical="center"/>
    </xf>
    <xf numFmtId="0" fontId="30" fillId="2" borderId="0" xfId="5" applyFont="1" applyFill="1" applyAlignment="1">
      <alignment horizontal="left" vertical="center"/>
    </xf>
    <xf numFmtId="0" fontId="31" fillId="2" borderId="0" xfId="5" applyFont="1" applyFill="1" applyAlignment="1">
      <alignment horizontal="left" vertical="center"/>
    </xf>
    <xf numFmtId="0" fontId="22" fillId="0" borderId="0" xfId="5" applyFont="1" applyAlignment="1">
      <alignment vertical="center"/>
    </xf>
    <xf numFmtId="0" fontId="25" fillId="6" borderId="0" xfId="6" applyFont="1" applyFill="1" applyAlignment="1" applyProtection="1">
      <alignment horizontal="left"/>
    </xf>
    <xf numFmtId="0" fontId="32" fillId="6" borderId="0" xfId="6" applyFont="1" applyFill="1" applyAlignment="1" applyProtection="1">
      <alignment horizontal="left"/>
    </xf>
    <xf numFmtId="0" fontId="27" fillId="6" borderId="0" xfId="6" applyFont="1" applyFill="1" applyAlignment="1" applyProtection="1">
      <alignment horizontal="left"/>
    </xf>
    <xf numFmtId="0" fontId="24" fillId="6" borderId="56" xfId="6" applyFont="1" applyFill="1" applyBorder="1" applyAlignment="1" applyProtection="1">
      <alignment horizontal="left"/>
    </xf>
    <xf numFmtId="0" fontId="25" fillId="6" borderId="57" xfId="6" applyFont="1" applyFill="1" applyBorder="1" applyAlignment="1" applyProtection="1">
      <alignment horizontal="left"/>
    </xf>
    <xf numFmtId="0" fontId="26" fillId="6" borderId="57" xfId="7" applyFont="1" applyFill="1" applyBorder="1" applyAlignment="1">
      <alignment vertical="center"/>
    </xf>
    <xf numFmtId="0" fontId="27" fillId="6" borderId="57" xfId="6" applyFont="1" applyFill="1" applyBorder="1" applyAlignment="1" applyProtection="1">
      <alignment horizontal="left"/>
    </xf>
    <xf numFmtId="0" fontId="26" fillId="6" borderId="57" xfId="7" applyFont="1" applyFill="1" applyBorder="1" applyAlignment="1">
      <alignment horizontal="center" vertical="center"/>
    </xf>
    <xf numFmtId="168" fontId="26" fillId="6" borderId="57" xfId="7" applyNumberFormat="1" applyFont="1" applyFill="1" applyBorder="1" applyAlignment="1">
      <alignment horizontal="center" vertical="center"/>
    </xf>
    <xf numFmtId="168" fontId="26" fillId="6" borderId="58" xfId="7" applyNumberFormat="1" applyFont="1" applyFill="1" applyBorder="1" applyAlignment="1">
      <alignment horizontal="center" vertical="center"/>
    </xf>
    <xf numFmtId="49" fontId="22" fillId="5" borderId="0" xfId="5" applyNumberFormat="1" applyFont="1" applyFill="1" applyAlignment="1">
      <alignment horizontal="center" vertical="center"/>
    </xf>
    <xf numFmtId="0" fontId="33" fillId="5" borderId="0" xfId="0" applyFont="1" applyFill="1"/>
    <xf numFmtId="0" fontId="34" fillId="7" borderId="0" xfId="0" applyFont="1" applyFill="1"/>
    <xf numFmtId="165" fontId="25" fillId="5" borderId="0" xfId="1" applyNumberFormat="1" applyFont="1" applyFill="1" applyBorder="1" applyAlignment="1">
      <alignment horizontal="center" vertical="center"/>
    </xf>
    <xf numFmtId="44" fontId="25" fillId="5" borderId="0" xfId="8" applyFont="1" applyFill="1" applyBorder="1" applyAlignment="1">
      <alignment vertical="center"/>
    </xf>
    <xf numFmtId="168" fontId="25" fillId="5" borderId="0" xfId="8" applyNumberFormat="1" applyFont="1" applyFill="1" applyBorder="1" applyAlignment="1">
      <alignment horizontal="center" vertical="center"/>
    </xf>
    <xf numFmtId="0" fontId="36" fillId="9" borderId="59" xfId="9" applyFont="1" applyFill="1" applyBorder="1" applyAlignment="1">
      <alignment horizontal="center" vertical="center"/>
    </xf>
    <xf numFmtId="0" fontId="36" fillId="9" borderId="60" xfId="9" applyFont="1" applyFill="1" applyBorder="1" applyAlignment="1">
      <alignment horizontal="center" vertical="center" wrapText="1"/>
    </xf>
    <xf numFmtId="0" fontId="36" fillId="9" borderId="60" xfId="9" applyFont="1" applyFill="1" applyBorder="1" applyAlignment="1">
      <alignment horizontal="center" vertical="center"/>
    </xf>
    <xf numFmtId="3" fontId="36" fillId="9" borderId="60" xfId="9" applyNumberFormat="1" applyFont="1" applyFill="1" applyBorder="1" applyAlignment="1">
      <alignment horizontal="center" vertical="center" wrapText="1"/>
    </xf>
    <xf numFmtId="168" fontId="36" fillId="9" borderId="60" xfId="9" applyNumberFormat="1" applyFont="1" applyFill="1" applyBorder="1" applyAlignment="1">
      <alignment horizontal="center" vertical="center" wrapText="1"/>
    </xf>
    <xf numFmtId="169" fontId="36" fillId="9" borderId="60" xfId="9" applyNumberFormat="1" applyFont="1" applyFill="1" applyBorder="1" applyAlignment="1">
      <alignment horizontal="center" vertical="center" wrapText="1"/>
    </xf>
    <xf numFmtId="168" fontId="36" fillId="9" borderId="60" xfId="1" applyNumberFormat="1" applyFont="1" applyFill="1" applyBorder="1" applyAlignment="1">
      <alignment horizontal="center" vertical="center" wrapText="1"/>
    </xf>
    <xf numFmtId="168" fontId="36" fillId="9" borderId="61" xfId="9" applyNumberFormat="1" applyFont="1" applyFill="1" applyBorder="1" applyAlignment="1">
      <alignment horizontal="center" vertical="center" wrapText="1"/>
    </xf>
    <xf numFmtId="0" fontId="37" fillId="10" borderId="62" xfId="0" applyFont="1" applyFill="1" applyBorder="1" applyAlignment="1">
      <alignment horizontal="center" vertical="center" wrapText="1"/>
    </xf>
    <xf numFmtId="0" fontId="38" fillId="10" borderId="48" xfId="0" applyFont="1" applyFill="1" applyBorder="1" applyAlignment="1">
      <alignment horizontal="center" vertical="center" wrapText="1"/>
    </xf>
    <xf numFmtId="0" fontId="37" fillId="5" borderId="48" xfId="0" applyFont="1" applyFill="1" applyBorder="1" applyAlignment="1">
      <alignment horizontal="center" vertical="center" wrapText="1"/>
    </xf>
    <xf numFmtId="0" fontId="40" fillId="5" borderId="63" xfId="0" applyFont="1" applyFill="1" applyBorder="1" applyAlignment="1">
      <alignment horizontal="center" vertical="center" wrapText="1"/>
    </xf>
    <xf numFmtId="0" fontId="41" fillId="5" borderId="63" xfId="0" applyFont="1" applyFill="1" applyBorder="1" applyAlignment="1">
      <alignment horizontal="center" vertical="center" wrapText="1"/>
    </xf>
    <xf numFmtId="3" fontId="41" fillId="5" borderId="63" xfId="10" applyNumberFormat="1" applyFont="1" applyFill="1" applyBorder="1" applyAlignment="1" applyProtection="1">
      <alignment horizontal="center" vertical="center" wrapText="1"/>
    </xf>
    <xf numFmtId="0" fontId="41" fillId="5" borderId="63" xfId="11" applyFont="1" applyFill="1" applyBorder="1" applyAlignment="1">
      <alignment horizontal="center" vertical="center" wrapText="1"/>
    </xf>
    <xf numFmtId="168" fontId="38" fillId="10" borderId="48" xfId="8" applyNumberFormat="1" applyFont="1" applyFill="1" applyBorder="1" applyAlignment="1">
      <alignment horizontal="center" vertical="center"/>
    </xf>
    <xf numFmtId="44" fontId="41" fillId="5" borderId="63" xfId="4" applyFont="1" applyFill="1" applyBorder="1" applyAlignment="1">
      <alignment horizontal="center" vertical="center"/>
    </xf>
    <xf numFmtId="9" fontId="43" fillId="11" borderId="63" xfId="12" applyFont="1" applyFill="1" applyBorder="1" applyAlignment="1">
      <alignment horizontal="center" vertical="center"/>
    </xf>
    <xf numFmtId="44" fontId="40" fillId="5" borderId="63" xfId="4" applyFont="1" applyFill="1" applyBorder="1" applyAlignment="1">
      <alignment horizontal="center" vertical="center" wrapText="1"/>
    </xf>
    <xf numFmtId="0" fontId="44" fillId="10" borderId="48" xfId="0" applyFont="1" applyFill="1" applyBorder="1" applyAlignment="1">
      <alignment horizontal="center" vertical="center" wrapText="1"/>
    </xf>
    <xf numFmtId="0" fontId="44" fillId="5" borderId="48" xfId="0" applyFont="1" applyFill="1" applyBorder="1" applyAlignment="1">
      <alignment horizontal="center" vertical="center" wrapText="1"/>
    </xf>
    <xf numFmtId="0" fontId="44" fillId="10" borderId="63" xfId="0" applyFont="1" applyFill="1" applyBorder="1" applyAlignment="1">
      <alignment horizontal="center" vertical="center" wrapText="1"/>
    </xf>
    <xf numFmtId="0" fontId="37" fillId="10" borderId="48" xfId="0" applyFont="1" applyFill="1" applyBorder="1" applyAlignment="1">
      <alignment horizontal="center" vertical="center" wrapText="1"/>
    </xf>
    <xf numFmtId="0" fontId="25" fillId="12" borderId="48" xfId="0" applyFont="1" applyFill="1" applyBorder="1" applyAlignment="1">
      <alignment horizontal="center" vertical="center" wrapText="1"/>
    </xf>
    <xf numFmtId="0" fontId="33" fillId="12" borderId="48" xfId="0" applyFont="1" applyFill="1" applyBorder="1" applyAlignment="1">
      <alignment horizontal="center" vertical="center" wrapText="1"/>
    </xf>
    <xf numFmtId="0" fontId="33" fillId="12" borderId="48" xfId="0" applyFont="1" applyFill="1" applyBorder="1" applyAlignment="1">
      <alignment horizontal="center" vertical="center"/>
    </xf>
    <xf numFmtId="3" fontId="46" fillId="12" borderId="48" xfId="10" applyNumberFormat="1" applyFont="1" applyFill="1" applyBorder="1" applyAlignment="1" applyProtection="1">
      <alignment horizontal="center" vertical="center" wrapText="1"/>
    </xf>
    <xf numFmtId="0" fontId="33" fillId="12" borderId="46" xfId="0" applyFont="1" applyFill="1" applyBorder="1" applyAlignment="1">
      <alignment horizontal="center" vertical="center"/>
    </xf>
    <xf numFmtId="3" fontId="36" fillId="12" borderId="60" xfId="10" applyNumberFormat="1" applyFont="1" applyFill="1" applyBorder="1" applyAlignment="1" applyProtection="1">
      <alignment horizontal="center" vertical="center" wrapText="1"/>
    </xf>
    <xf numFmtId="0" fontId="47" fillId="12" borderId="47" xfId="11" applyFont="1" applyFill="1" applyBorder="1" applyAlignment="1">
      <alignment horizontal="center" vertical="center" wrapText="1"/>
    </xf>
    <xf numFmtId="168" fontId="48" fillId="12" borderId="48" xfId="8" applyNumberFormat="1" applyFont="1" applyFill="1" applyBorder="1" applyAlignment="1">
      <alignment horizontal="center" vertical="center"/>
    </xf>
    <xf numFmtId="0" fontId="47" fillId="12" borderId="46" xfId="11" applyFont="1" applyFill="1" applyBorder="1" applyAlignment="1">
      <alignment horizontal="center" vertical="center" wrapText="1"/>
    </xf>
    <xf numFmtId="168" fontId="36" fillId="12" borderId="64" xfId="10" applyNumberFormat="1" applyFont="1" applyFill="1" applyBorder="1" applyAlignment="1" applyProtection="1">
      <alignment horizontal="center" vertical="center" wrapText="1"/>
    </xf>
    <xf numFmtId="9" fontId="36" fillId="12" borderId="47" xfId="12" applyFont="1" applyFill="1" applyBorder="1" applyAlignment="1">
      <alignment horizontal="center" vertical="center"/>
    </xf>
    <xf numFmtId="168" fontId="48" fillId="12" borderId="46" xfId="8" applyNumberFormat="1" applyFont="1" applyFill="1" applyBorder="1" applyAlignment="1">
      <alignment horizontal="center" vertical="center"/>
    </xf>
    <xf numFmtId="168" fontId="36" fillId="12" borderId="61" xfId="10" applyNumberFormat="1" applyFont="1" applyFill="1" applyBorder="1" applyAlignment="1" applyProtection="1">
      <alignment horizontal="center" vertical="center" wrapText="1"/>
    </xf>
    <xf numFmtId="0" fontId="48" fillId="12" borderId="46" xfId="0" applyFont="1" applyFill="1" applyBorder="1" applyAlignment="1">
      <alignment vertical="center" wrapText="1"/>
    </xf>
    <xf numFmtId="168" fontId="36" fillId="12" borderId="65" xfId="10" applyNumberFormat="1" applyFont="1" applyFill="1" applyBorder="1" applyAlignment="1" applyProtection="1">
      <alignment horizontal="center" vertical="center" wrapText="1"/>
    </xf>
    <xf numFmtId="0" fontId="33" fillId="5" borderId="0" xfId="0" applyFont="1" applyFill="1" applyAlignment="1">
      <alignment horizontal="center"/>
    </xf>
    <xf numFmtId="168" fontId="33" fillId="5" borderId="0" xfId="0" applyNumberFormat="1" applyFont="1" applyFill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168" fontId="3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horizontal="center"/>
    </xf>
    <xf numFmtId="9" fontId="19" fillId="0" borderId="36" xfId="2" applyNumberFormat="1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44" fontId="2" fillId="0" borderId="38" xfId="2" applyNumberFormat="1" applyFont="1" applyBorder="1" applyAlignment="1">
      <alignment horizontal="center" vertical="center"/>
    </xf>
    <xf numFmtId="44" fontId="2" fillId="0" borderId="39" xfId="2" applyNumberFormat="1" applyFont="1" applyBorder="1" applyAlignment="1">
      <alignment horizontal="center" vertical="center"/>
    </xf>
    <xf numFmtId="44" fontId="2" fillId="0" borderId="40" xfId="2" applyNumberFormat="1" applyFont="1" applyBorder="1" applyAlignment="1">
      <alignment horizontal="center" vertical="center"/>
    </xf>
    <xf numFmtId="44" fontId="2" fillId="0" borderId="41" xfId="2" applyNumberFormat="1" applyFont="1" applyBorder="1" applyAlignment="1">
      <alignment horizontal="center" vertical="center"/>
    </xf>
    <xf numFmtId="44" fontId="2" fillId="0" borderId="42" xfId="2" applyNumberFormat="1" applyFont="1" applyBorder="1" applyAlignment="1">
      <alignment horizontal="center" vertical="center"/>
    </xf>
    <xf numFmtId="44" fontId="2" fillId="0" borderId="35" xfId="2" applyNumberFormat="1" applyFont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2" fillId="0" borderId="43" xfId="2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43" fontId="10" fillId="4" borderId="29" xfId="1" applyFont="1" applyFill="1" applyBorder="1" applyAlignment="1">
      <alignment horizontal="center"/>
    </xf>
    <xf numFmtId="43" fontId="10" fillId="4" borderId="0" xfId="1" applyFont="1" applyFill="1" applyBorder="1" applyAlignment="1">
      <alignment horizontal="center"/>
    </xf>
    <xf numFmtId="43" fontId="10" fillId="2" borderId="29" xfId="1" applyFont="1" applyFill="1" applyBorder="1" applyAlignment="1">
      <alignment horizontal="center"/>
    </xf>
    <xf numFmtId="43" fontId="10" fillId="2" borderId="0" xfId="1" applyFont="1" applyFill="1" applyBorder="1" applyAlignment="1">
      <alignment horizontal="center"/>
    </xf>
    <xf numFmtId="43" fontId="10" fillId="4" borderId="29" xfId="1" applyFont="1" applyFill="1" applyBorder="1" applyAlignment="1">
      <alignment horizontal="center" wrapText="1"/>
    </xf>
    <xf numFmtId="43" fontId="10" fillId="4" borderId="0" xfId="1" applyFont="1" applyFill="1" applyBorder="1" applyAlignment="1">
      <alignment horizontal="center" wrapText="1"/>
    </xf>
    <xf numFmtId="17" fontId="10" fillId="2" borderId="29" xfId="1" quotePrefix="1" applyNumberFormat="1" applyFont="1" applyFill="1" applyBorder="1" applyAlignment="1">
      <alignment horizontal="center"/>
    </xf>
    <xf numFmtId="0" fontId="10" fillId="2" borderId="0" xfId="1" quotePrefix="1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43" fontId="13" fillId="3" borderId="7" xfId="1" applyFont="1" applyFill="1" applyBorder="1" applyAlignment="1">
      <alignment horizontal="center" vertical="center"/>
    </xf>
    <xf numFmtId="43" fontId="13" fillId="3" borderId="13" xfId="1" applyFont="1" applyFill="1" applyBorder="1" applyAlignment="1">
      <alignment horizontal="center" vertical="center"/>
    </xf>
    <xf numFmtId="43" fontId="13" fillId="3" borderId="9" xfId="1" applyFont="1" applyFill="1" applyBorder="1" applyAlignment="1">
      <alignment horizontal="center" vertical="center"/>
    </xf>
    <xf numFmtId="43" fontId="13" fillId="3" borderId="14" xfId="1" applyFont="1" applyFill="1" applyBorder="1" applyAlignment="1">
      <alignment horizontal="center" vertical="center"/>
    </xf>
    <xf numFmtId="43" fontId="13" fillId="3" borderId="11" xfId="1" applyFont="1" applyFill="1" applyBorder="1" applyAlignment="1">
      <alignment horizontal="center" vertical="center"/>
    </xf>
    <xf numFmtId="43" fontId="13" fillId="3" borderId="15" xfId="1" applyFont="1" applyFill="1" applyBorder="1" applyAlignment="1">
      <alignment horizontal="center" vertical="center"/>
    </xf>
    <xf numFmtId="16" fontId="13" fillId="3" borderId="7" xfId="2" quotePrefix="1" applyNumberFormat="1" applyFont="1" applyFill="1" applyBorder="1" applyAlignment="1">
      <alignment horizontal="center" vertical="center"/>
    </xf>
    <xf numFmtId="16" fontId="13" fillId="3" borderId="8" xfId="2" quotePrefix="1" applyNumberFormat="1" applyFont="1" applyFill="1" applyBorder="1" applyAlignment="1">
      <alignment horizontal="center" vertical="center"/>
    </xf>
    <xf numFmtId="16" fontId="13" fillId="3" borderId="9" xfId="2" quotePrefix="1" applyNumberFormat="1" applyFont="1" applyFill="1" applyBorder="1" applyAlignment="1">
      <alignment horizontal="center" vertical="center"/>
    </xf>
    <xf numFmtId="16" fontId="13" fillId="3" borderId="10" xfId="2" quotePrefix="1" applyNumberFormat="1" applyFont="1" applyFill="1" applyBorder="1" applyAlignment="1">
      <alignment horizontal="center" vertical="center"/>
    </xf>
    <xf numFmtId="16" fontId="13" fillId="3" borderId="11" xfId="2" quotePrefix="1" applyNumberFormat="1" applyFont="1" applyFill="1" applyBorder="1" applyAlignment="1">
      <alignment horizontal="center" vertical="center"/>
    </xf>
    <xf numFmtId="16" fontId="13" fillId="3" borderId="12" xfId="2" quotePrefix="1" applyNumberFormat="1" applyFont="1" applyFill="1" applyBorder="1" applyAlignment="1">
      <alignment horizontal="center" vertical="center"/>
    </xf>
    <xf numFmtId="43" fontId="13" fillId="3" borderId="16" xfId="1" applyFont="1" applyFill="1" applyBorder="1" applyAlignment="1">
      <alignment horizontal="center" vertical="center"/>
    </xf>
    <xf numFmtId="43" fontId="13" fillId="3" borderId="17" xfId="1" applyFont="1" applyFill="1" applyBorder="1" applyAlignment="1">
      <alignment horizontal="center" vertical="center"/>
    </xf>
    <xf numFmtId="43" fontId="13" fillId="3" borderId="18" xfId="1" applyFont="1" applyFill="1" applyBorder="1" applyAlignment="1">
      <alignment horizontal="center" vertical="center"/>
    </xf>
    <xf numFmtId="43" fontId="13" fillId="3" borderId="19" xfId="1" applyFont="1" applyFill="1" applyBorder="1" applyAlignment="1">
      <alignment horizontal="center" vertical="center"/>
    </xf>
    <xf numFmtId="43" fontId="13" fillId="3" borderId="20" xfId="1" applyFont="1" applyFill="1" applyBorder="1" applyAlignment="1">
      <alignment horizontal="center" vertical="center"/>
    </xf>
    <xf numFmtId="43" fontId="13" fillId="3" borderId="21" xfId="1" applyFont="1" applyFill="1" applyBorder="1" applyAlignment="1">
      <alignment horizontal="center" vertical="center"/>
    </xf>
    <xf numFmtId="16" fontId="13" fillId="3" borderId="16" xfId="2" quotePrefix="1" applyNumberFormat="1" applyFont="1" applyFill="1" applyBorder="1" applyAlignment="1">
      <alignment horizontal="center" vertical="center"/>
    </xf>
    <xf numFmtId="16" fontId="13" fillId="3" borderId="17" xfId="2" quotePrefix="1" applyNumberFormat="1" applyFont="1" applyFill="1" applyBorder="1" applyAlignment="1">
      <alignment horizontal="center" vertical="center"/>
    </xf>
    <xf numFmtId="16" fontId="13" fillId="3" borderId="18" xfId="2" quotePrefix="1" applyNumberFormat="1" applyFont="1" applyFill="1" applyBorder="1" applyAlignment="1">
      <alignment horizontal="center" vertical="center"/>
    </xf>
    <xf numFmtId="16" fontId="13" fillId="3" borderId="19" xfId="2" quotePrefix="1" applyNumberFormat="1" applyFont="1" applyFill="1" applyBorder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9" fillId="3" borderId="28" xfId="2" applyFont="1" applyFill="1" applyBorder="1" applyAlignment="1">
      <alignment horizontal="center" vertical="center"/>
    </xf>
    <xf numFmtId="44" fontId="21" fillId="0" borderId="48" xfId="0" applyNumberFormat="1" applyFont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9" fontId="21" fillId="0" borderId="46" xfId="0" applyNumberFormat="1" applyFont="1" applyBorder="1" applyAlignment="1">
      <alignment horizontal="center" vertical="center"/>
    </xf>
    <xf numFmtId="9" fontId="21" fillId="0" borderId="47" xfId="0" applyNumberFormat="1" applyFont="1" applyBorder="1" applyAlignment="1">
      <alignment horizontal="center" vertical="center"/>
    </xf>
    <xf numFmtId="43" fontId="13" fillId="3" borderId="49" xfId="1" applyFont="1" applyFill="1" applyBorder="1" applyAlignment="1">
      <alignment horizontal="center" vertical="center"/>
    </xf>
    <xf numFmtId="43" fontId="13" fillId="3" borderId="0" xfId="1" applyFont="1" applyFill="1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36" fillId="13" borderId="48" xfId="0" quotePrefix="1" applyFont="1" applyFill="1" applyBorder="1" applyAlignment="1">
      <alignment horizontal="center" vertical="center"/>
    </xf>
    <xf numFmtId="0" fontId="49" fillId="15" borderId="57" xfId="0" applyFont="1" applyFill="1" applyBorder="1" applyAlignment="1">
      <alignment horizontal="center" vertical="center"/>
    </xf>
    <xf numFmtId="3" fontId="36" fillId="9" borderId="60" xfId="9" applyNumberFormat="1" applyFont="1" applyFill="1" applyBorder="1" applyAlignment="1">
      <alignment horizontal="center" vertical="center" wrapText="1"/>
    </xf>
    <xf numFmtId="4" fontId="36" fillId="9" borderId="60" xfId="9" applyNumberFormat="1" applyFont="1" applyFill="1" applyBorder="1" applyAlignment="1">
      <alignment horizontal="center" vertical="center" wrapText="1"/>
    </xf>
    <xf numFmtId="0" fontId="35" fillId="8" borderId="57" xfId="0" applyFont="1" applyFill="1" applyBorder="1" applyAlignment="1">
      <alignment horizontal="center" vertical="center"/>
    </xf>
    <xf numFmtId="0" fontId="49" fillId="14" borderId="57" xfId="0" applyFont="1" applyFill="1" applyBorder="1" applyAlignment="1">
      <alignment horizontal="center" vertical="center"/>
    </xf>
  </cellXfs>
  <cellStyles count="13">
    <cellStyle name="Moeda" xfId="4" builtinId="4"/>
    <cellStyle name="Moeda 2 2 2" xfId="8" xr:uid="{2247862E-7CF5-43CC-8B55-07E81E9AAE48}"/>
    <cellStyle name="Normal" xfId="0" builtinId="0"/>
    <cellStyle name="Normal 15 2 2" xfId="11" xr:uid="{AA62A623-B04C-4FD7-916A-DA3324C35516}"/>
    <cellStyle name="Normal 17 3 5" xfId="7" xr:uid="{DD8EA467-6B42-475F-9A21-FC9E6D66A5CA}"/>
    <cellStyle name="Normal 2" xfId="2" xr:uid="{A0F55A31-41B7-48C5-AA38-CA4AF8A70052}"/>
    <cellStyle name="Normal 2 2 2" xfId="3" xr:uid="{073C4427-7C6D-41D0-8C94-FCFEF77C230F}"/>
    <cellStyle name="Normal 2 4" xfId="6" xr:uid="{AF933831-BB93-4708-A2C6-FEB907B89FBA}"/>
    <cellStyle name="Normal 4 2" xfId="10" xr:uid="{33D59DDE-B811-4F39-BC92-F14193BBC4C9}"/>
    <cellStyle name="Normal 4 2 2 2" xfId="9" xr:uid="{95A60F89-97C9-4F8D-A3C4-E11E94504366}"/>
    <cellStyle name="Normal 9 2 2 2" xfId="5" xr:uid="{320EA443-C638-45FA-92AD-3724F5EE017E}"/>
    <cellStyle name="Porcentagem 7 2" xfId="12" xr:uid="{D5822A89-7D85-420A-9037-F90058593F78}"/>
    <cellStyle name="Vírgula" xfId="1" builtinId="3"/>
  </cellStyles>
  <dxfs count="0"/>
  <tableStyles count="0" defaultTableStyle="TableStyleMedium2" defaultPivotStyle="PivotStyleLight16"/>
  <colors>
    <mruColors>
      <color rgb="FF3F68FF"/>
      <color rgb="FFFFFFF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92529</xdr:colOff>
      <xdr:row>1</xdr:row>
      <xdr:rowOff>163287</xdr:rowOff>
    </xdr:from>
    <xdr:to>
      <xdr:col>2</xdr:col>
      <xdr:colOff>1962150</xdr:colOff>
      <xdr:row>7</xdr:row>
      <xdr:rowOff>168087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7D00B2-17E8-4F94-8C2C-A6302ABAC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04" y="487137"/>
          <a:ext cx="1869621" cy="16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C11BF-E8AE-4D2B-AA39-AE50BF6447EF}">
  <sheetPr>
    <pageSetUpPr fitToPage="1"/>
  </sheetPr>
  <dimension ref="A1:V34"/>
  <sheetViews>
    <sheetView showGridLines="0" tabSelected="1" zoomScale="70" zoomScaleNormal="70" workbookViewId="0">
      <selection activeCell="I36" sqref="I36"/>
    </sheetView>
  </sheetViews>
  <sheetFormatPr defaultColWidth="9.140625" defaultRowHeight="12.75" x14ac:dyDescent="0.2"/>
  <cols>
    <col min="1" max="1" width="13.85546875" style="1" customWidth="1"/>
    <col min="2" max="2" width="12.5703125" style="1" customWidth="1"/>
    <col min="3" max="3" width="18.140625" style="1" customWidth="1"/>
    <col min="4" max="4" width="4.140625" style="1" customWidth="1"/>
    <col min="5" max="5" width="14.5703125" style="1" customWidth="1"/>
    <col min="6" max="6" width="20" style="1" customWidth="1"/>
    <col min="7" max="7" width="12.28515625" style="1" bestFit="1" customWidth="1"/>
    <col min="8" max="8" width="10.7109375" style="1" customWidth="1"/>
    <col min="9" max="9" width="14.7109375" style="1" customWidth="1"/>
    <col min="10" max="10" width="12.28515625" style="1" customWidth="1"/>
    <col min="11" max="11" width="12.85546875" style="1" customWidth="1"/>
    <col min="12" max="12" width="17.28515625" style="54" customWidth="1"/>
    <col min="13" max="13" width="12.28515625" style="1" customWidth="1"/>
    <col min="14" max="14" width="24.85546875" style="1" customWidth="1"/>
    <col min="15" max="15" width="15.28515625" style="1" customWidth="1"/>
    <col min="16" max="16" width="23.85546875" style="1" customWidth="1"/>
    <col min="17" max="17" width="16.28515625" style="1" hidden="1" customWidth="1"/>
    <col min="18" max="18" width="17.140625" style="1" hidden="1" customWidth="1"/>
    <col min="19" max="19" width="14.7109375" style="1" customWidth="1"/>
    <col min="20" max="259" width="9.140625" style="1"/>
    <col min="260" max="260" width="3.7109375" style="1" customWidth="1"/>
    <col min="261" max="261" width="13.85546875" style="1" customWidth="1"/>
    <col min="262" max="262" width="26.28515625" style="1" customWidth="1"/>
    <col min="263" max="263" width="11.5703125" style="1" bestFit="1" customWidth="1"/>
    <col min="264" max="264" width="10.85546875" style="1" customWidth="1"/>
    <col min="265" max="265" width="15.85546875" style="1" customWidth="1"/>
    <col min="266" max="266" width="38.140625" style="1" customWidth="1"/>
    <col min="267" max="267" width="13" style="1" bestFit="1" customWidth="1"/>
    <col min="268" max="268" width="16" style="1" customWidth="1"/>
    <col min="269" max="269" width="11.85546875" style="1" customWidth="1"/>
    <col min="270" max="270" width="21.28515625" style="1" customWidth="1"/>
    <col min="271" max="271" width="19.5703125" style="1" bestFit="1" customWidth="1"/>
    <col min="272" max="272" width="16.5703125" style="1" bestFit="1" customWidth="1"/>
    <col min="273" max="273" width="11.85546875" style="1" customWidth="1"/>
    <col min="274" max="274" width="17.140625" style="1" customWidth="1"/>
    <col min="275" max="515" width="9.140625" style="1"/>
    <col min="516" max="516" width="3.7109375" style="1" customWidth="1"/>
    <col min="517" max="517" width="13.85546875" style="1" customWidth="1"/>
    <col min="518" max="518" width="26.28515625" style="1" customWidth="1"/>
    <col min="519" max="519" width="11.5703125" style="1" bestFit="1" customWidth="1"/>
    <col min="520" max="520" width="10.85546875" style="1" customWidth="1"/>
    <col min="521" max="521" width="15.85546875" style="1" customWidth="1"/>
    <col min="522" max="522" width="38.140625" style="1" customWidth="1"/>
    <col min="523" max="523" width="13" style="1" bestFit="1" customWidth="1"/>
    <col min="524" max="524" width="16" style="1" customWidth="1"/>
    <col min="525" max="525" width="11.85546875" style="1" customWidth="1"/>
    <col min="526" max="526" width="21.28515625" style="1" customWidth="1"/>
    <col min="527" max="527" width="19.5703125" style="1" bestFit="1" customWidth="1"/>
    <col min="528" max="528" width="16.5703125" style="1" bestFit="1" customWidth="1"/>
    <col min="529" max="529" width="11.85546875" style="1" customWidth="1"/>
    <col min="530" max="530" width="17.140625" style="1" customWidth="1"/>
    <col min="531" max="771" width="9.140625" style="1"/>
    <col min="772" max="772" width="3.7109375" style="1" customWidth="1"/>
    <col min="773" max="773" width="13.85546875" style="1" customWidth="1"/>
    <col min="774" max="774" width="26.28515625" style="1" customWidth="1"/>
    <col min="775" max="775" width="11.5703125" style="1" bestFit="1" customWidth="1"/>
    <col min="776" max="776" width="10.85546875" style="1" customWidth="1"/>
    <col min="777" max="777" width="15.85546875" style="1" customWidth="1"/>
    <col min="778" max="778" width="38.140625" style="1" customWidth="1"/>
    <col min="779" max="779" width="13" style="1" bestFit="1" customWidth="1"/>
    <col min="780" max="780" width="16" style="1" customWidth="1"/>
    <col min="781" max="781" width="11.85546875" style="1" customWidth="1"/>
    <col min="782" max="782" width="21.28515625" style="1" customWidth="1"/>
    <col min="783" max="783" width="19.5703125" style="1" bestFit="1" customWidth="1"/>
    <col min="784" max="784" width="16.5703125" style="1" bestFit="1" customWidth="1"/>
    <col min="785" max="785" width="11.85546875" style="1" customWidth="1"/>
    <col min="786" max="786" width="17.140625" style="1" customWidth="1"/>
    <col min="787" max="1027" width="9.140625" style="1"/>
    <col min="1028" max="1028" width="3.7109375" style="1" customWidth="1"/>
    <col min="1029" max="1029" width="13.85546875" style="1" customWidth="1"/>
    <col min="1030" max="1030" width="26.28515625" style="1" customWidth="1"/>
    <col min="1031" max="1031" width="11.5703125" style="1" bestFit="1" customWidth="1"/>
    <col min="1032" max="1032" width="10.85546875" style="1" customWidth="1"/>
    <col min="1033" max="1033" width="15.85546875" style="1" customWidth="1"/>
    <col min="1034" max="1034" width="38.140625" style="1" customWidth="1"/>
    <col min="1035" max="1035" width="13" style="1" bestFit="1" customWidth="1"/>
    <col min="1036" max="1036" width="16" style="1" customWidth="1"/>
    <col min="1037" max="1037" width="11.85546875" style="1" customWidth="1"/>
    <col min="1038" max="1038" width="21.28515625" style="1" customWidth="1"/>
    <col min="1039" max="1039" width="19.5703125" style="1" bestFit="1" customWidth="1"/>
    <col min="1040" max="1040" width="16.5703125" style="1" bestFit="1" customWidth="1"/>
    <col min="1041" max="1041" width="11.85546875" style="1" customWidth="1"/>
    <col min="1042" max="1042" width="17.140625" style="1" customWidth="1"/>
    <col min="1043" max="1283" width="9.140625" style="1"/>
    <col min="1284" max="1284" width="3.7109375" style="1" customWidth="1"/>
    <col min="1285" max="1285" width="13.85546875" style="1" customWidth="1"/>
    <col min="1286" max="1286" width="26.28515625" style="1" customWidth="1"/>
    <col min="1287" max="1287" width="11.5703125" style="1" bestFit="1" customWidth="1"/>
    <col min="1288" max="1288" width="10.85546875" style="1" customWidth="1"/>
    <col min="1289" max="1289" width="15.85546875" style="1" customWidth="1"/>
    <col min="1290" max="1290" width="38.140625" style="1" customWidth="1"/>
    <col min="1291" max="1291" width="13" style="1" bestFit="1" customWidth="1"/>
    <col min="1292" max="1292" width="16" style="1" customWidth="1"/>
    <col min="1293" max="1293" width="11.85546875" style="1" customWidth="1"/>
    <col min="1294" max="1294" width="21.28515625" style="1" customWidth="1"/>
    <col min="1295" max="1295" width="19.5703125" style="1" bestFit="1" customWidth="1"/>
    <col min="1296" max="1296" width="16.5703125" style="1" bestFit="1" customWidth="1"/>
    <col min="1297" max="1297" width="11.85546875" style="1" customWidth="1"/>
    <col min="1298" max="1298" width="17.140625" style="1" customWidth="1"/>
    <col min="1299" max="1539" width="9.140625" style="1"/>
    <col min="1540" max="1540" width="3.7109375" style="1" customWidth="1"/>
    <col min="1541" max="1541" width="13.85546875" style="1" customWidth="1"/>
    <col min="1542" max="1542" width="26.28515625" style="1" customWidth="1"/>
    <col min="1543" max="1543" width="11.5703125" style="1" bestFit="1" customWidth="1"/>
    <col min="1544" max="1544" width="10.85546875" style="1" customWidth="1"/>
    <col min="1545" max="1545" width="15.85546875" style="1" customWidth="1"/>
    <col min="1546" max="1546" width="38.140625" style="1" customWidth="1"/>
    <col min="1547" max="1547" width="13" style="1" bestFit="1" customWidth="1"/>
    <col min="1548" max="1548" width="16" style="1" customWidth="1"/>
    <col min="1549" max="1549" width="11.85546875" style="1" customWidth="1"/>
    <col min="1550" max="1550" width="21.28515625" style="1" customWidth="1"/>
    <col min="1551" max="1551" width="19.5703125" style="1" bestFit="1" customWidth="1"/>
    <col min="1552" max="1552" width="16.5703125" style="1" bestFit="1" customWidth="1"/>
    <col min="1553" max="1553" width="11.85546875" style="1" customWidth="1"/>
    <col min="1554" max="1554" width="17.140625" style="1" customWidth="1"/>
    <col min="1555" max="1795" width="9.140625" style="1"/>
    <col min="1796" max="1796" width="3.7109375" style="1" customWidth="1"/>
    <col min="1797" max="1797" width="13.85546875" style="1" customWidth="1"/>
    <col min="1798" max="1798" width="26.28515625" style="1" customWidth="1"/>
    <col min="1799" max="1799" width="11.5703125" style="1" bestFit="1" customWidth="1"/>
    <col min="1800" max="1800" width="10.85546875" style="1" customWidth="1"/>
    <col min="1801" max="1801" width="15.85546875" style="1" customWidth="1"/>
    <col min="1802" max="1802" width="38.140625" style="1" customWidth="1"/>
    <col min="1803" max="1803" width="13" style="1" bestFit="1" customWidth="1"/>
    <col min="1804" max="1804" width="16" style="1" customWidth="1"/>
    <col min="1805" max="1805" width="11.85546875" style="1" customWidth="1"/>
    <col min="1806" max="1806" width="21.28515625" style="1" customWidth="1"/>
    <col min="1807" max="1807" width="19.5703125" style="1" bestFit="1" customWidth="1"/>
    <col min="1808" max="1808" width="16.5703125" style="1" bestFit="1" customWidth="1"/>
    <col min="1809" max="1809" width="11.85546875" style="1" customWidth="1"/>
    <col min="1810" max="1810" width="17.140625" style="1" customWidth="1"/>
    <col min="1811" max="2051" width="9.140625" style="1"/>
    <col min="2052" max="2052" width="3.7109375" style="1" customWidth="1"/>
    <col min="2053" max="2053" width="13.85546875" style="1" customWidth="1"/>
    <col min="2054" max="2054" width="26.28515625" style="1" customWidth="1"/>
    <col min="2055" max="2055" width="11.5703125" style="1" bestFit="1" customWidth="1"/>
    <col min="2056" max="2056" width="10.85546875" style="1" customWidth="1"/>
    <col min="2057" max="2057" width="15.85546875" style="1" customWidth="1"/>
    <col min="2058" max="2058" width="38.140625" style="1" customWidth="1"/>
    <col min="2059" max="2059" width="13" style="1" bestFit="1" customWidth="1"/>
    <col min="2060" max="2060" width="16" style="1" customWidth="1"/>
    <col min="2061" max="2061" width="11.85546875" style="1" customWidth="1"/>
    <col min="2062" max="2062" width="21.28515625" style="1" customWidth="1"/>
    <col min="2063" max="2063" width="19.5703125" style="1" bestFit="1" customWidth="1"/>
    <col min="2064" max="2064" width="16.5703125" style="1" bestFit="1" customWidth="1"/>
    <col min="2065" max="2065" width="11.85546875" style="1" customWidth="1"/>
    <col min="2066" max="2066" width="17.140625" style="1" customWidth="1"/>
    <col min="2067" max="2307" width="9.140625" style="1"/>
    <col min="2308" max="2308" width="3.7109375" style="1" customWidth="1"/>
    <col min="2309" max="2309" width="13.85546875" style="1" customWidth="1"/>
    <col min="2310" max="2310" width="26.28515625" style="1" customWidth="1"/>
    <col min="2311" max="2311" width="11.5703125" style="1" bestFit="1" customWidth="1"/>
    <col min="2312" max="2312" width="10.85546875" style="1" customWidth="1"/>
    <col min="2313" max="2313" width="15.85546875" style="1" customWidth="1"/>
    <col min="2314" max="2314" width="38.140625" style="1" customWidth="1"/>
    <col min="2315" max="2315" width="13" style="1" bestFit="1" customWidth="1"/>
    <col min="2316" max="2316" width="16" style="1" customWidth="1"/>
    <col min="2317" max="2317" width="11.85546875" style="1" customWidth="1"/>
    <col min="2318" max="2318" width="21.28515625" style="1" customWidth="1"/>
    <col min="2319" max="2319" width="19.5703125" style="1" bestFit="1" customWidth="1"/>
    <col min="2320" max="2320" width="16.5703125" style="1" bestFit="1" customWidth="1"/>
    <col min="2321" max="2321" width="11.85546875" style="1" customWidth="1"/>
    <col min="2322" max="2322" width="17.140625" style="1" customWidth="1"/>
    <col min="2323" max="2563" width="9.140625" style="1"/>
    <col min="2564" max="2564" width="3.7109375" style="1" customWidth="1"/>
    <col min="2565" max="2565" width="13.85546875" style="1" customWidth="1"/>
    <col min="2566" max="2566" width="26.28515625" style="1" customWidth="1"/>
    <col min="2567" max="2567" width="11.5703125" style="1" bestFit="1" customWidth="1"/>
    <col min="2568" max="2568" width="10.85546875" style="1" customWidth="1"/>
    <col min="2569" max="2569" width="15.85546875" style="1" customWidth="1"/>
    <col min="2570" max="2570" width="38.140625" style="1" customWidth="1"/>
    <col min="2571" max="2571" width="13" style="1" bestFit="1" customWidth="1"/>
    <col min="2572" max="2572" width="16" style="1" customWidth="1"/>
    <col min="2573" max="2573" width="11.85546875" style="1" customWidth="1"/>
    <col min="2574" max="2574" width="21.28515625" style="1" customWidth="1"/>
    <col min="2575" max="2575" width="19.5703125" style="1" bestFit="1" customWidth="1"/>
    <col min="2576" max="2576" width="16.5703125" style="1" bestFit="1" customWidth="1"/>
    <col min="2577" max="2577" width="11.85546875" style="1" customWidth="1"/>
    <col min="2578" max="2578" width="17.140625" style="1" customWidth="1"/>
    <col min="2579" max="2819" width="9.140625" style="1"/>
    <col min="2820" max="2820" width="3.7109375" style="1" customWidth="1"/>
    <col min="2821" max="2821" width="13.85546875" style="1" customWidth="1"/>
    <col min="2822" max="2822" width="26.28515625" style="1" customWidth="1"/>
    <col min="2823" max="2823" width="11.5703125" style="1" bestFit="1" customWidth="1"/>
    <col min="2824" max="2824" width="10.85546875" style="1" customWidth="1"/>
    <col min="2825" max="2825" width="15.85546875" style="1" customWidth="1"/>
    <col min="2826" max="2826" width="38.140625" style="1" customWidth="1"/>
    <col min="2827" max="2827" width="13" style="1" bestFit="1" customWidth="1"/>
    <col min="2828" max="2828" width="16" style="1" customWidth="1"/>
    <col min="2829" max="2829" width="11.85546875" style="1" customWidth="1"/>
    <col min="2830" max="2830" width="21.28515625" style="1" customWidth="1"/>
    <col min="2831" max="2831" width="19.5703125" style="1" bestFit="1" customWidth="1"/>
    <col min="2832" max="2832" width="16.5703125" style="1" bestFit="1" customWidth="1"/>
    <col min="2833" max="2833" width="11.85546875" style="1" customWidth="1"/>
    <col min="2834" max="2834" width="17.140625" style="1" customWidth="1"/>
    <col min="2835" max="3075" width="9.140625" style="1"/>
    <col min="3076" max="3076" width="3.7109375" style="1" customWidth="1"/>
    <col min="3077" max="3077" width="13.85546875" style="1" customWidth="1"/>
    <col min="3078" max="3078" width="26.28515625" style="1" customWidth="1"/>
    <col min="3079" max="3079" width="11.5703125" style="1" bestFit="1" customWidth="1"/>
    <col min="3080" max="3080" width="10.85546875" style="1" customWidth="1"/>
    <col min="3081" max="3081" width="15.85546875" style="1" customWidth="1"/>
    <col min="3082" max="3082" width="38.140625" style="1" customWidth="1"/>
    <col min="3083" max="3083" width="13" style="1" bestFit="1" customWidth="1"/>
    <col min="3084" max="3084" width="16" style="1" customWidth="1"/>
    <col min="3085" max="3085" width="11.85546875" style="1" customWidth="1"/>
    <col min="3086" max="3086" width="21.28515625" style="1" customWidth="1"/>
    <col min="3087" max="3087" width="19.5703125" style="1" bestFit="1" customWidth="1"/>
    <col min="3088" max="3088" width="16.5703125" style="1" bestFit="1" customWidth="1"/>
    <col min="3089" max="3089" width="11.85546875" style="1" customWidth="1"/>
    <col min="3090" max="3090" width="17.140625" style="1" customWidth="1"/>
    <col min="3091" max="3331" width="9.140625" style="1"/>
    <col min="3332" max="3332" width="3.7109375" style="1" customWidth="1"/>
    <col min="3333" max="3333" width="13.85546875" style="1" customWidth="1"/>
    <col min="3334" max="3334" width="26.28515625" style="1" customWidth="1"/>
    <col min="3335" max="3335" width="11.5703125" style="1" bestFit="1" customWidth="1"/>
    <col min="3336" max="3336" width="10.85546875" style="1" customWidth="1"/>
    <col min="3337" max="3337" width="15.85546875" style="1" customWidth="1"/>
    <col min="3338" max="3338" width="38.140625" style="1" customWidth="1"/>
    <col min="3339" max="3339" width="13" style="1" bestFit="1" customWidth="1"/>
    <col min="3340" max="3340" width="16" style="1" customWidth="1"/>
    <col min="3341" max="3341" width="11.85546875" style="1" customWidth="1"/>
    <col min="3342" max="3342" width="21.28515625" style="1" customWidth="1"/>
    <col min="3343" max="3343" width="19.5703125" style="1" bestFit="1" customWidth="1"/>
    <col min="3344" max="3344" width="16.5703125" style="1" bestFit="1" customWidth="1"/>
    <col min="3345" max="3345" width="11.85546875" style="1" customWidth="1"/>
    <col min="3346" max="3346" width="17.140625" style="1" customWidth="1"/>
    <col min="3347" max="3587" width="9.140625" style="1"/>
    <col min="3588" max="3588" width="3.7109375" style="1" customWidth="1"/>
    <col min="3589" max="3589" width="13.85546875" style="1" customWidth="1"/>
    <col min="3590" max="3590" width="26.28515625" style="1" customWidth="1"/>
    <col min="3591" max="3591" width="11.5703125" style="1" bestFit="1" customWidth="1"/>
    <col min="3592" max="3592" width="10.85546875" style="1" customWidth="1"/>
    <col min="3593" max="3593" width="15.85546875" style="1" customWidth="1"/>
    <col min="3594" max="3594" width="38.140625" style="1" customWidth="1"/>
    <col min="3595" max="3595" width="13" style="1" bestFit="1" customWidth="1"/>
    <col min="3596" max="3596" width="16" style="1" customWidth="1"/>
    <col min="3597" max="3597" width="11.85546875" style="1" customWidth="1"/>
    <col min="3598" max="3598" width="21.28515625" style="1" customWidth="1"/>
    <col min="3599" max="3599" width="19.5703125" style="1" bestFit="1" customWidth="1"/>
    <col min="3600" max="3600" width="16.5703125" style="1" bestFit="1" customWidth="1"/>
    <col min="3601" max="3601" width="11.85546875" style="1" customWidth="1"/>
    <col min="3602" max="3602" width="17.140625" style="1" customWidth="1"/>
    <col min="3603" max="3843" width="9.140625" style="1"/>
    <col min="3844" max="3844" width="3.7109375" style="1" customWidth="1"/>
    <col min="3845" max="3845" width="13.85546875" style="1" customWidth="1"/>
    <col min="3846" max="3846" width="26.28515625" style="1" customWidth="1"/>
    <col min="3847" max="3847" width="11.5703125" style="1" bestFit="1" customWidth="1"/>
    <col min="3848" max="3848" width="10.85546875" style="1" customWidth="1"/>
    <col min="3849" max="3849" width="15.85546875" style="1" customWidth="1"/>
    <col min="3850" max="3850" width="38.140625" style="1" customWidth="1"/>
    <col min="3851" max="3851" width="13" style="1" bestFit="1" customWidth="1"/>
    <col min="3852" max="3852" width="16" style="1" customWidth="1"/>
    <col min="3853" max="3853" width="11.85546875" style="1" customWidth="1"/>
    <col min="3854" max="3854" width="21.28515625" style="1" customWidth="1"/>
    <col min="3855" max="3855" width="19.5703125" style="1" bestFit="1" customWidth="1"/>
    <col min="3856" max="3856" width="16.5703125" style="1" bestFit="1" customWidth="1"/>
    <col min="3857" max="3857" width="11.85546875" style="1" customWidth="1"/>
    <col min="3858" max="3858" width="17.140625" style="1" customWidth="1"/>
    <col min="3859" max="4099" width="9.140625" style="1"/>
    <col min="4100" max="4100" width="3.7109375" style="1" customWidth="1"/>
    <col min="4101" max="4101" width="13.85546875" style="1" customWidth="1"/>
    <col min="4102" max="4102" width="26.28515625" style="1" customWidth="1"/>
    <col min="4103" max="4103" width="11.5703125" style="1" bestFit="1" customWidth="1"/>
    <col min="4104" max="4104" width="10.85546875" style="1" customWidth="1"/>
    <col min="4105" max="4105" width="15.85546875" style="1" customWidth="1"/>
    <col min="4106" max="4106" width="38.140625" style="1" customWidth="1"/>
    <col min="4107" max="4107" width="13" style="1" bestFit="1" customWidth="1"/>
    <col min="4108" max="4108" width="16" style="1" customWidth="1"/>
    <col min="4109" max="4109" width="11.85546875" style="1" customWidth="1"/>
    <col min="4110" max="4110" width="21.28515625" style="1" customWidth="1"/>
    <col min="4111" max="4111" width="19.5703125" style="1" bestFit="1" customWidth="1"/>
    <col min="4112" max="4112" width="16.5703125" style="1" bestFit="1" customWidth="1"/>
    <col min="4113" max="4113" width="11.85546875" style="1" customWidth="1"/>
    <col min="4114" max="4114" width="17.140625" style="1" customWidth="1"/>
    <col min="4115" max="4355" width="9.140625" style="1"/>
    <col min="4356" max="4356" width="3.7109375" style="1" customWidth="1"/>
    <col min="4357" max="4357" width="13.85546875" style="1" customWidth="1"/>
    <col min="4358" max="4358" width="26.28515625" style="1" customWidth="1"/>
    <col min="4359" max="4359" width="11.5703125" style="1" bestFit="1" customWidth="1"/>
    <col min="4360" max="4360" width="10.85546875" style="1" customWidth="1"/>
    <col min="4361" max="4361" width="15.85546875" style="1" customWidth="1"/>
    <col min="4362" max="4362" width="38.140625" style="1" customWidth="1"/>
    <col min="4363" max="4363" width="13" style="1" bestFit="1" customWidth="1"/>
    <col min="4364" max="4364" width="16" style="1" customWidth="1"/>
    <col min="4365" max="4365" width="11.85546875" style="1" customWidth="1"/>
    <col min="4366" max="4366" width="21.28515625" style="1" customWidth="1"/>
    <col min="4367" max="4367" width="19.5703125" style="1" bestFit="1" customWidth="1"/>
    <col min="4368" max="4368" width="16.5703125" style="1" bestFit="1" customWidth="1"/>
    <col min="4369" max="4369" width="11.85546875" style="1" customWidth="1"/>
    <col min="4370" max="4370" width="17.140625" style="1" customWidth="1"/>
    <col min="4371" max="4611" width="9.140625" style="1"/>
    <col min="4612" max="4612" width="3.7109375" style="1" customWidth="1"/>
    <col min="4613" max="4613" width="13.85546875" style="1" customWidth="1"/>
    <col min="4614" max="4614" width="26.28515625" style="1" customWidth="1"/>
    <col min="4615" max="4615" width="11.5703125" style="1" bestFit="1" customWidth="1"/>
    <col min="4616" max="4616" width="10.85546875" style="1" customWidth="1"/>
    <col min="4617" max="4617" width="15.85546875" style="1" customWidth="1"/>
    <col min="4618" max="4618" width="38.140625" style="1" customWidth="1"/>
    <col min="4619" max="4619" width="13" style="1" bestFit="1" customWidth="1"/>
    <col min="4620" max="4620" width="16" style="1" customWidth="1"/>
    <col min="4621" max="4621" width="11.85546875" style="1" customWidth="1"/>
    <col min="4622" max="4622" width="21.28515625" style="1" customWidth="1"/>
    <col min="4623" max="4623" width="19.5703125" style="1" bestFit="1" customWidth="1"/>
    <col min="4624" max="4624" width="16.5703125" style="1" bestFit="1" customWidth="1"/>
    <col min="4625" max="4625" width="11.85546875" style="1" customWidth="1"/>
    <col min="4626" max="4626" width="17.140625" style="1" customWidth="1"/>
    <col min="4627" max="4867" width="9.140625" style="1"/>
    <col min="4868" max="4868" width="3.7109375" style="1" customWidth="1"/>
    <col min="4869" max="4869" width="13.85546875" style="1" customWidth="1"/>
    <col min="4870" max="4870" width="26.28515625" style="1" customWidth="1"/>
    <col min="4871" max="4871" width="11.5703125" style="1" bestFit="1" customWidth="1"/>
    <col min="4872" max="4872" width="10.85546875" style="1" customWidth="1"/>
    <col min="4873" max="4873" width="15.85546875" style="1" customWidth="1"/>
    <col min="4874" max="4874" width="38.140625" style="1" customWidth="1"/>
    <col min="4875" max="4875" width="13" style="1" bestFit="1" customWidth="1"/>
    <col min="4876" max="4876" width="16" style="1" customWidth="1"/>
    <col min="4877" max="4877" width="11.85546875" style="1" customWidth="1"/>
    <col min="4878" max="4878" width="21.28515625" style="1" customWidth="1"/>
    <col min="4879" max="4879" width="19.5703125" style="1" bestFit="1" customWidth="1"/>
    <col min="4880" max="4880" width="16.5703125" style="1" bestFit="1" customWidth="1"/>
    <col min="4881" max="4881" width="11.85546875" style="1" customWidth="1"/>
    <col min="4882" max="4882" width="17.140625" style="1" customWidth="1"/>
    <col min="4883" max="5123" width="9.140625" style="1"/>
    <col min="5124" max="5124" width="3.7109375" style="1" customWidth="1"/>
    <col min="5125" max="5125" width="13.85546875" style="1" customWidth="1"/>
    <col min="5126" max="5126" width="26.28515625" style="1" customWidth="1"/>
    <col min="5127" max="5127" width="11.5703125" style="1" bestFit="1" customWidth="1"/>
    <col min="5128" max="5128" width="10.85546875" style="1" customWidth="1"/>
    <col min="5129" max="5129" width="15.85546875" style="1" customWidth="1"/>
    <col min="5130" max="5130" width="38.140625" style="1" customWidth="1"/>
    <col min="5131" max="5131" width="13" style="1" bestFit="1" customWidth="1"/>
    <col min="5132" max="5132" width="16" style="1" customWidth="1"/>
    <col min="5133" max="5133" width="11.85546875" style="1" customWidth="1"/>
    <col min="5134" max="5134" width="21.28515625" style="1" customWidth="1"/>
    <col min="5135" max="5135" width="19.5703125" style="1" bestFit="1" customWidth="1"/>
    <col min="5136" max="5136" width="16.5703125" style="1" bestFit="1" customWidth="1"/>
    <col min="5137" max="5137" width="11.85546875" style="1" customWidth="1"/>
    <col min="5138" max="5138" width="17.140625" style="1" customWidth="1"/>
    <col min="5139" max="5379" width="9.140625" style="1"/>
    <col min="5380" max="5380" width="3.7109375" style="1" customWidth="1"/>
    <col min="5381" max="5381" width="13.85546875" style="1" customWidth="1"/>
    <col min="5382" max="5382" width="26.28515625" style="1" customWidth="1"/>
    <col min="5383" max="5383" width="11.5703125" style="1" bestFit="1" customWidth="1"/>
    <col min="5384" max="5384" width="10.85546875" style="1" customWidth="1"/>
    <col min="5385" max="5385" width="15.85546875" style="1" customWidth="1"/>
    <col min="5386" max="5386" width="38.140625" style="1" customWidth="1"/>
    <col min="5387" max="5387" width="13" style="1" bestFit="1" customWidth="1"/>
    <col min="5388" max="5388" width="16" style="1" customWidth="1"/>
    <col min="5389" max="5389" width="11.85546875" style="1" customWidth="1"/>
    <col min="5390" max="5390" width="21.28515625" style="1" customWidth="1"/>
    <col min="5391" max="5391" width="19.5703125" style="1" bestFit="1" customWidth="1"/>
    <col min="5392" max="5392" width="16.5703125" style="1" bestFit="1" customWidth="1"/>
    <col min="5393" max="5393" width="11.85546875" style="1" customWidth="1"/>
    <col min="5394" max="5394" width="17.140625" style="1" customWidth="1"/>
    <col min="5395" max="5635" width="9.140625" style="1"/>
    <col min="5636" max="5636" width="3.7109375" style="1" customWidth="1"/>
    <col min="5637" max="5637" width="13.85546875" style="1" customWidth="1"/>
    <col min="5638" max="5638" width="26.28515625" style="1" customWidth="1"/>
    <col min="5639" max="5639" width="11.5703125" style="1" bestFit="1" customWidth="1"/>
    <col min="5640" max="5640" width="10.85546875" style="1" customWidth="1"/>
    <col min="5641" max="5641" width="15.85546875" style="1" customWidth="1"/>
    <col min="5642" max="5642" width="38.140625" style="1" customWidth="1"/>
    <col min="5643" max="5643" width="13" style="1" bestFit="1" customWidth="1"/>
    <col min="5644" max="5644" width="16" style="1" customWidth="1"/>
    <col min="5645" max="5645" width="11.85546875" style="1" customWidth="1"/>
    <col min="5646" max="5646" width="21.28515625" style="1" customWidth="1"/>
    <col min="5647" max="5647" width="19.5703125" style="1" bestFit="1" customWidth="1"/>
    <col min="5648" max="5648" width="16.5703125" style="1" bestFit="1" customWidth="1"/>
    <col min="5649" max="5649" width="11.85546875" style="1" customWidth="1"/>
    <col min="5650" max="5650" width="17.140625" style="1" customWidth="1"/>
    <col min="5651" max="5891" width="9.140625" style="1"/>
    <col min="5892" max="5892" width="3.7109375" style="1" customWidth="1"/>
    <col min="5893" max="5893" width="13.85546875" style="1" customWidth="1"/>
    <col min="5894" max="5894" width="26.28515625" style="1" customWidth="1"/>
    <col min="5895" max="5895" width="11.5703125" style="1" bestFit="1" customWidth="1"/>
    <col min="5896" max="5896" width="10.85546875" style="1" customWidth="1"/>
    <col min="5897" max="5897" width="15.85546875" style="1" customWidth="1"/>
    <col min="5898" max="5898" width="38.140625" style="1" customWidth="1"/>
    <col min="5899" max="5899" width="13" style="1" bestFit="1" customWidth="1"/>
    <col min="5900" max="5900" width="16" style="1" customWidth="1"/>
    <col min="5901" max="5901" width="11.85546875" style="1" customWidth="1"/>
    <col min="5902" max="5902" width="21.28515625" style="1" customWidth="1"/>
    <col min="5903" max="5903" width="19.5703125" style="1" bestFit="1" customWidth="1"/>
    <col min="5904" max="5904" width="16.5703125" style="1" bestFit="1" customWidth="1"/>
    <col min="5905" max="5905" width="11.85546875" style="1" customWidth="1"/>
    <col min="5906" max="5906" width="17.140625" style="1" customWidth="1"/>
    <col min="5907" max="6147" width="9.140625" style="1"/>
    <col min="6148" max="6148" width="3.7109375" style="1" customWidth="1"/>
    <col min="6149" max="6149" width="13.85546875" style="1" customWidth="1"/>
    <col min="6150" max="6150" width="26.28515625" style="1" customWidth="1"/>
    <col min="6151" max="6151" width="11.5703125" style="1" bestFit="1" customWidth="1"/>
    <col min="6152" max="6152" width="10.85546875" style="1" customWidth="1"/>
    <col min="6153" max="6153" width="15.85546875" style="1" customWidth="1"/>
    <col min="6154" max="6154" width="38.140625" style="1" customWidth="1"/>
    <col min="6155" max="6155" width="13" style="1" bestFit="1" customWidth="1"/>
    <col min="6156" max="6156" width="16" style="1" customWidth="1"/>
    <col min="6157" max="6157" width="11.85546875" style="1" customWidth="1"/>
    <col min="6158" max="6158" width="21.28515625" style="1" customWidth="1"/>
    <col min="6159" max="6159" width="19.5703125" style="1" bestFit="1" customWidth="1"/>
    <col min="6160" max="6160" width="16.5703125" style="1" bestFit="1" customWidth="1"/>
    <col min="6161" max="6161" width="11.85546875" style="1" customWidth="1"/>
    <col min="6162" max="6162" width="17.140625" style="1" customWidth="1"/>
    <col min="6163" max="6403" width="9.140625" style="1"/>
    <col min="6404" max="6404" width="3.7109375" style="1" customWidth="1"/>
    <col min="6405" max="6405" width="13.85546875" style="1" customWidth="1"/>
    <col min="6406" max="6406" width="26.28515625" style="1" customWidth="1"/>
    <col min="6407" max="6407" width="11.5703125" style="1" bestFit="1" customWidth="1"/>
    <col min="6408" max="6408" width="10.85546875" style="1" customWidth="1"/>
    <col min="6409" max="6409" width="15.85546875" style="1" customWidth="1"/>
    <col min="6410" max="6410" width="38.140625" style="1" customWidth="1"/>
    <col min="6411" max="6411" width="13" style="1" bestFit="1" customWidth="1"/>
    <col min="6412" max="6412" width="16" style="1" customWidth="1"/>
    <col min="6413" max="6413" width="11.85546875" style="1" customWidth="1"/>
    <col min="6414" max="6414" width="21.28515625" style="1" customWidth="1"/>
    <col min="6415" max="6415" width="19.5703125" style="1" bestFit="1" customWidth="1"/>
    <col min="6416" max="6416" width="16.5703125" style="1" bestFit="1" customWidth="1"/>
    <col min="6417" max="6417" width="11.85546875" style="1" customWidth="1"/>
    <col min="6418" max="6418" width="17.140625" style="1" customWidth="1"/>
    <col min="6419" max="6659" width="9.140625" style="1"/>
    <col min="6660" max="6660" width="3.7109375" style="1" customWidth="1"/>
    <col min="6661" max="6661" width="13.85546875" style="1" customWidth="1"/>
    <col min="6662" max="6662" width="26.28515625" style="1" customWidth="1"/>
    <col min="6663" max="6663" width="11.5703125" style="1" bestFit="1" customWidth="1"/>
    <col min="6664" max="6664" width="10.85546875" style="1" customWidth="1"/>
    <col min="6665" max="6665" width="15.85546875" style="1" customWidth="1"/>
    <col min="6666" max="6666" width="38.140625" style="1" customWidth="1"/>
    <col min="6667" max="6667" width="13" style="1" bestFit="1" customWidth="1"/>
    <col min="6668" max="6668" width="16" style="1" customWidth="1"/>
    <col min="6669" max="6669" width="11.85546875" style="1" customWidth="1"/>
    <col min="6670" max="6670" width="21.28515625" style="1" customWidth="1"/>
    <col min="6671" max="6671" width="19.5703125" style="1" bestFit="1" customWidth="1"/>
    <col min="6672" max="6672" width="16.5703125" style="1" bestFit="1" customWidth="1"/>
    <col min="6673" max="6673" width="11.85546875" style="1" customWidth="1"/>
    <col min="6674" max="6674" width="17.140625" style="1" customWidth="1"/>
    <col min="6675" max="6915" width="9.140625" style="1"/>
    <col min="6916" max="6916" width="3.7109375" style="1" customWidth="1"/>
    <col min="6917" max="6917" width="13.85546875" style="1" customWidth="1"/>
    <col min="6918" max="6918" width="26.28515625" style="1" customWidth="1"/>
    <col min="6919" max="6919" width="11.5703125" style="1" bestFit="1" customWidth="1"/>
    <col min="6920" max="6920" width="10.85546875" style="1" customWidth="1"/>
    <col min="6921" max="6921" width="15.85546875" style="1" customWidth="1"/>
    <col min="6922" max="6922" width="38.140625" style="1" customWidth="1"/>
    <col min="6923" max="6923" width="13" style="1" bestFit="1" customWidth="1"/>
    <col min="6924" max="6924" width="16" style="1" customWidth="1"/>
    <col min="6925" max="6925" width="11.85546875" style="1" customWidth="1"/>
    <col min="6926" max="6926" width="21.28515625" style="1" customWidth="1"/>
    <col min="6927" max="6927" width="19.5703125" style="1" bestFit="1" customWidth="1"/>
    <col min="6928" max="6928" width="16.5703125" style="1" bestFit="1" customWidth="1"/>
    <col min="6929" max="6929" width="11.85546875" style="1" customWidth="1"/>
    <col min="6930" max="6930" width="17.140625" style="1" customWidth="1"/>
    <col min="6931" max="7171" width="9.140625" style="1"/>
    <col min="7172" max="7172" width="3.7109375" style="1" customWidth="1"/>
    <col min="7173" max="7173" width="13.85546875" style="1" customWidth="1"/>
    <col min="7174" max="7174" width="26.28515625" style="1" customWidth="1"/>
    <col min="7175" max="7175" width="11.5703125" style="1" bestFit="1" customWidth="1"/>
    <col min="7176" max="7176" width="10.85546875" style="1" customWidth="1"/>
    <col min="7177" max="7177" width="15.85546875" style="1" customWidth="1"/>
    <col min="7178" max="7178" width="38.140625" style="1" customWidth="1"/>
    <col min="7179" max="7179" width="13" style="1" bestFit="1" customWidth="1"/>
    <col min="7180" max="7180" width="16" style="1" customWidth="1"/>
    <col min="7181" max="7181" width="11.85546875" style="1" customWidth="1"/>
    <col min="7182" max="7182" width="21.28515625" style="1" customWidth="1"/>
    <col min="7183" max="7183" width="19.5703125" style="1" bestFit="1" customWidth="1"/>
    <col min="7184" max="7184" width="16.5703125" style="1" bestFit="1" customWidth="1"/>
    <col min="7185" max="7185" width="11.85546875" style="1" customWidth="1"/>
    <col min="7186" max="7186" width="17.140625" style="1" customWidth="1"/>
    <col min="7187" max="7427" width="9.140625" style="1"/>
    <col min="7428" max="7428" width="3.7109375" style="1" customWidth="1"/>
    <col min="7429" max="7429" width="13.85546875" style="1" customWidth="1"/>
    <col min="7430" max="7430" width="26.28515625" style="1" customWidth="1"/>
    <col min="7431" max="7431" width="11.5703125" style="1" bestFit="1" customWidth="1"/>
    <col min="7432" max="7432" width="10.85546875" style="1" customWidth="1"/>
    <col min="7433" max="7433" width="15.85546875" style="1" customWidth="1"/>
    <col min="7434" max="7434" width="38.140625" style="1" customWidth="1"/>
    <col min="7435" max="7435" width="13" style="1" bestFit="1" customWidth="1"/>
    <col min="7436" max="7436" width="16" style="1" customWidth="1"/>
    <col min="7437" max="7437" width="11.85546875" style="1" customWidth="1"/>
    <col min="7438" max="7438" width="21.28515625" style="1" customWidth="1"/>
    <col min="7439" max="7439" width="19.5703125" style="1" bestFit="1" customWidth="1"/>
    <col min="7440" max="7440" width="16.5703125" style="1" bestFit="1" customWidth="1"/>
    <col min="7441" max="7441" width="11.85546875" style="1" customWidth="1"/>
    <col min="7442" max="7442" width="17.140625" style="1" customWidth="1"/>
    <col min="7443" max="7683" width="9.140625" style="1"/>
    <col min="7684" max="7684" width="3.7109375" style="1" customWidth="1"/>
    <col min="7685" max="7685" width="13.85546875" style="1" customWidth="1"/>
    <col min="7686" max="7686" width="26.28515625" style="1" customWidth="1"/>
    <col min="7687" max="7687" width="11.5703125" style="1" bestFit="1" customWidth="1"/>
    <col min="7688" max="7688" width="10.85546875" style="1" customWidth="1"/>
    <col min="7689" max="7689" width="15.85546875" style="1" customWidth="1"/>
    <col min="7690" max="7690" width="38.140625" style="1" customWidth="1"/>
    <col min="7691" max="7691" width="13" style="1" bestFit="1" customWidth="1"/>
    <col min="7692" max="7692" width="16" style="1" customWidth="1"/>
    <col min="7693" max="7693" width="11.85546875" style="1" customWidth="1"/>
    <col min="7694" max="7694" width="21.28515625" style="1" customWidth="1"/>
    <col min="7695" max="7695" width="19.5703125" style="1" bestFit="1" customWidth="1"/>
    <col min="7696" max="7696" width="16.5703125" style="1" bestFit="1" customWidth="1"/>
    <col min="7697" max="7697" width="11.85546875" style="1" customWidth="1"/>
    <col min="7698" max="7698" width="17.140625" style="1" customWidth="1"/>
    <col min="7699" max="7939" width="9.140625" style="1"/>
    <col min="7940" max="7940" width="3.7109375" style="1" customWidth="1"/>
    <col min="7941" max="7941" width="13.85546875" style="1" customWidth="1"/>
    <col min="7942" max="7942" width="26.28515625" style="1" customWidth="1"/>
    <col min="7943" max="7943" width="11.5703125" style="1" bestFit="1" customWidth="1"/>
    <col min="7944" max="7944" width="10.85546875" style="1" customWidth="1"/>
    <col min="7945" max="7945" width="15.85546875" style="1" customWidth="1"/>
    <col min="7946" max="7946" width="38.140625" style="1" customWidth="1"/>
    <col min="7947" max="7947" width="13" style="1" bestFit="1" customWidth="1"/>
    <col min="7948" max="7948" width="16" style="1" customWidth="1"/>
    <col min="7949" max="7949" width="11.85546875" style="1" customWidth="1"/>
    <col min="7950" max="7950" width="21.28515625" style="1" customWidth="1"/>
    <col min="7951" max="7951" width="19.5703125" style="1" bestFit="1" customWidth="1"/>
    <col min="7952" max="7952" width="16.5703125" style="1" bestFit="1" customWidth="1"/>
    <col min="7953" max="7953" width="11.85546875" style="1" customWidth="1"/>
    <col min="7954" max="7954" width="17.140625" style="1" customWidth="1"/>
    <col min="7955" max="8195" width="9.140625" style="1"/>
    <col min="8196" max="8196" width="3.7109375" style="1" customWidth="1"/>
    <col min="8197" max="8197" width="13.85546875" style="1" customWidth="1"/>
    <col min="8198" max="8198" width="26.28515625" style="1" customWidth="1"/>
    <col min="8199" max="8199" width="11.5703125" style="1" bestFit="1" customWidth="1"/>
    <col min="8200" max="8200" width="10.85546875" style="1" customWidth="1"/>
    <col min="8201" max="8201" width="15.85546875" style="1" customWidth="1"/>
    <col min="8202" max="8202" width="38.140625" style="1" customWidth="1"/>
    <col min="8203" max="8203" width="13" style="1" bestFit="1" customWidth="1"/>
    <col min="8204" max="8204" width="16" style="1" customWidth="1"/>
    <col min="8205" max="8205" width="11.85546875" style="1" customWidth="1"/>
    <col min="8206" max="8206" width="21.28515625" style="1" customWidth="1"/>
    <col min="8207" max="8207" width="19.5703125" style="1" bestFit="1" customWidth="1"/>
    <col min="8208" max="8208" width="16.5703125" style="1" bestFit="1" customWidth="1"/>
    <col min="8209" max="8209" width="11.85546875" style="1" customWidth="1"/>
    <col min="8210" max="8210" width="17.140625" style="1" customWidth="1"/>
    <col min="8211" max="8451" width="9.140625" style="1"/>
    <col min="8452" max="8452" width="3.7109375" style="1" customWidth="1"/>
    <col min="8453" max="8453" width="13.85546875" style="1" customWidth="1"/>
    <col min="8454" max="8454" width="26.28515625" style="1" customWidth="1"/>
    <col min="8455" max="8455" width="11.5703125" style="1" bestFit="1" customWidth="1"/>
    <col min="8456" max="8456" width="10.85546875" style="1" customWidth="1"/>
    <col min="8457" max="8457" width="15.85546875" style="1" customWidth="1"/>
    <col min="8458" max="8458" width="38.140625" style="1" customWidth="1"/>
    <col min="8459" max="8459" width="13" style="1" bestFit="1" customWidth="1"/>
    <col min="8460" max="8460" width="16" style="1" customWidth="1"/>
    <col min="8461" max="8461" width="11.85546875" style="1" customWidth="1"/>
    <col min="8462" max="8462" width="21.28515625" style="1" customWidth="1"/>
    <col min="8463" max="8463" width="19.5703125" style="1" bestFit="1" customWidth="1"/>
    <col min="8464" max="8464" width="16.5703125" style="1" bestFit="1" customWidth="1"/>
    <col min="8465" max="8465" width="11.85546875" style="1" customWidth="1"/>
    <col min="8466" max="8466" width="17.140625" style="1" customWidth="1"/>
    <col min="8467" max="8707" width="9.140625" style="1"/>
    <col min="8708" max="8708" width="3.7109375" style="1" customWidth="1"/>
    <col min="8709" max="8709" width="13.85546875" style="1" customWidth="1"/>
    <col min="8710" max="8710" width="26.28515625" style="1" customWidth="1"/>
    <col min="8711" max="8711" width="11.5703125" style="1" bestFit="1" customWidth="1"/>
    <col min="8712" max="8712" width="10.85546875" style="1" customWidth="1"/>
    <col min="8713" max="8713" width="15.85546875" style="1" customWidth="1"/>
    <col min="8714" max="8714" width="38.140625" style="1" customWidth="1"/>
    <col min="8715" max="8715" width="13" style="1" bestFit="1" customWidth="1"/>
    <col min="8716" max="8716" width="16" style="1" customWidth="1"/>
    <col min="8717" max="8717" width="11.85546875" style="1" customWidth="1"/>
    <col min="8718" max="8718" width="21.28515625" style="1" customWidth="1"/>
    <col min="8719" max="8719" width="19.5703125" style="1" bestFit="1" customWidth="1"/>
    <col min="8720" max="8720" width="16.5703125" style="1" bestFit="1" customWidth="1"/>
    <col min="8721" max="8721" width="11.85546875" style="1" customWidth="1"/>
    <col min="8722" max="8722" width="17.140625" style="1" customWidth="1"/>
    <col min="8723" max="8963" width="9.140625" style="1"/>
    <col min="8964" max="8964" width="3.7109375" style="1" customWidth="1"/>
    <col min="8965" max="8965" width="13.85546875" style="1" customWidth="1"/>
    <col min="8966" max="8966" width="26.28515625" style="1" customWidth="1"/>
    <col min="8967" max="8967" width="11.5703125" style="1" bestFit="1" customWidth="1"/>
    <col min="8968" max="8968" width="10.85546875" style="1" customWidth="1"/>
    <col min="8969" max="8969" width="15.85546875" style="1" customWidth="1"/>
    <col min="8970" max="8970" width="38.140625" style="1" customWidth="1"/>
    <col min="8971" max="8971" width="13" style="1" bestFit="1" customWidth="1"/>
    <col min="8972" max="8972" width="16" style="1" customWidth="1"/>
    <col min="8973" max="8973" width="11.85546875" style="1" customWidth="1"/>
    <col min="8974" max="8974" width="21.28515625" style="1" customWidth="1"/>
    <col min="8975" max="8975" width="19.5703125" style="1" bestFit="1" customWidth="1"/>
    <col min="8976" max="8976" width="16.5703125" style="1" bestFit="1" customWidth="1"/>
    <col min="8977" max="8977" width="11.85546875" style="1" customWidth="1"/>
    <col min="8978" max="8978" width="17.140625" style="1" customWidth="1"/>
    <col min="8979" max="9219" width="9.140625" style="1"/>
    <col min="9220" max="9220" width="3.7109375" style="1" customWidth="1"/>
    <col min="9221" max="9221" width="13.85546875" style="1" customWidth="1"/>
    <col min="9222" max="9222" width="26.28515625" style="1" customWidth="1"/>
    <col min="9223" max="9223" width="11.5703125" style="1" bestFit="1" customWidth="1"/>
    <col min="9224" max="9224" width="10.85546875" style="1" customWidth="1"/>
    <col min="9225" max="9225" width="15.85546875" style="1" customWidth="1"/>
    <col min="9226" max="9226" width="38.140625" style="1" customWidth="1"/>
    <col min="9227" max="9227" width="13" style="1" bestFit="1" customWidth="1"/>
    <col min="9228" max="9228" width="16" style="1" customWidth="1"/>
    <col min="9229" max="9229" width="11.85546875" style="1" customWidth="1"/>
    <col min="9230" max="9230" width="21.28515625" style="1" customWidth="1"/>
    <col min="9231" max="9231" width="19.5703125" style="1" bestFit="1" customWidth="1"/>
    <col min="9232" max="9232" width="16.5703125" style="1" bestFit="1" customWidth="1"/>
    <col min="9233" max="9233" width="11.85546875" style="1" customWidth="1"/>
    <col min="9234" max="9234" width="17.140625" style="1" customWidth="1"/>
    <col min="9235" max="9475" width="9.140625" style="1"/>
    <col min="9476" max="9476" width="3.7109375" style="1" customWidth="1"/>
    <col min="9477" max="9477" width="13.85546875" style="1" customWidth="1"/>
    <col min="9478" max="9478" width="26.28515625" style="1" customWidth="1"/>
    <col min="9479" max="9479" width="11.5703125" style="1" bestFit="1" customWidth="1"/>
    <col min="9480" max="9480" width="10.85546875" style="1" customWidth="1"/>
    <col min="9481" max="9481" width="15.85546875" style="1" customWidth="1"/>
    <col min="9482" max="9482" width="38.140625" style="1" customWidth="1"/>
    <col min="9483" max="9483" width="13" style="1" bestFit="1" customWidth="1"/>
    <col min="9484" max="9484" width="16" style="1" customWidth="1"/>
    <col min="9485" max="9485" width="11.85546875" style="1" customWidth="1"/>
    <col min="9486" max="9486" width="21.28515625" style="1" customWidth="1"/>
    <col min="9487" max="9487" width="19.5703125" style="1" bestFit="1" customWidth="1"/>
    <col min="9488" max="9488" width="16.5703125" style="1" bestFit="1" customWidth="1"/>
    <col min="9489" max="9489" width="11.85546875" style="1" customWidth="1"/>
    <col min="9490" max="9490" width="17.140625" style="1" customWidth="1"/>
    <col min="9491" max="9731" width="9.140625" style="1"/>
    <col min="9732" max="9732" width="3.7109375" style="1" customWidth="1"/>
    <col min="9733" max="9733" width="13.85546875" style="1" customWidth="1"/>
    <col min="9734" max="9734" width="26.28515625" style="1" customWidth="1"/>
    <col min="9735" max="9735" width="11.5703125" style="1" bestFit="1" customWidth="1"/>
    <col min="9736" max="9736" width="10.85546875" style="1" customWidth="1"/>
    <col min="9737" max="9737" width="15.85546875" style="1" customWidth="1"/>
    <col min="9738" max="9738" width="38.140625" style="1" customWidth="1"/>
    <col min="9739" max="9739" width="13" style="1" bestFit="1" customWidth="1"/>
    <col min="9740" max="9740" width="16" style="1" customWidth="1"/>
    <col min="9741" max="9741" width="11.85546875" style="1" customWidth="1"/>
    <col min="9742" max="9742" width="21.28515625" style="1" customWidth="1"/>
    <col min="9743" max="9743" width="19.5703125" style="1" bestFit="1" customWidth="1"/>
    <col min="9744" max="9744" width="16.5703125" style="1" bestFit="1" customWidth="1"/>
    <col min="9745" max="9745" width="11.85546875" style="1" customWidth="1"/>
    <col min="9746" max="9746" width="17.140625" style="1" customWidth="1"/>
    <col min="9747" max="9987" width="9.140625" style="1"/>
    <col min="9988" max="9988" width="3.7109375" style="1" customWidth="1"/>
    <col min="9989" max="9989" width="13.85546875" style="1" customWidth="1"/>
    <col min="9990" max="9990" width="26.28515625" style="1" customWidth="1"/>
    <col min="9991" max="9991" width="11.5703125" style="1" bestFit="1" customWidth="1"/>
    <col min="9992" max="9992" width="10.85546875" style="1" customWidth="1"/>
    <col min="9993" max="9993" width="15.85546875" style="1" customWidth="1"/>
    <col min="9994" max="9994" width="38.140625" style="1" customWidth="1"/>
    <col min="9995" max="9995" width="13" style="1" bestFit="1" customWidth="1"/>
    <col min="9996" max="9996" width="16" style="1" customWidth="1"/>
    <col min="9997" max="9997" width="11.85546875" style="1" customWidth="1"/>
    <col min="9998" max="9998" width="21.28515625" style="1" customWidth="1"/>
    <col min="9999" max="9999" width="19.5703125" style="1" bestFit="1" customWidth="1"/>
    <col min="10000" max="10000" width="16.5703125" style="1" bestFit="1" customWidth="1"/>
    <col min="10001" max="10001" width="11.85546875" style="1" customWidth="1"/>
    <col min="10002" max="10002" width="17.140625" style="1" customWidth="1"/>
    <col min="10003" max="10243" width="9.140625" style="1"/>
    <col min="10244" max="10244" width="3.7109375" style="1" customWidth="1"/>
    <col min="10245" max="10245" width="13.85546875" style="1" customWidth="1"/>
    <col min="10246" max="10246" width="26.28515625" style="1" customWidth="1"/>
    <col min="10247" max="10247" width="11.5703125" style="1" bestFit="1" customWidth="1"/>
    <col min="10248" max="10248" width="10.85546875" style="1" customWidth="1"/>
    <col min="10249" max="10249" width="15.85546875" style="1" customWidth="1"/>
    <col min="10250" max="10250" width="38.140625" style="1" customWidth="1"/>
    <col min="10251" max="10251" width="13" style="1" bestFit="1" customWidth="1"/>
    <col min="10252" max="10252" width="16" style="1" customWidth="1"/>
    <col min="10253" max="10253" width="11.85546875" style="1" customWidth="1"/>
    <col min="10254" max="10254" width="21.28515625" style="1" customWidth="1"/>
    <col min="10255" max="10255" width="19.5703125" style="1" bestFit="1" customWidth="1"/>
    <col min="10256" max="10256" width="16.5703125" style="1" bestFit="1" customWidth="1"/>
    <col min="10257" max="10257" width="11.85546875" style="1" customWidth="1"/>
    <col min="10258" max="10258" width="17.140625" style="1" customWidth="1"/>
    <col min="10259" max="10499" width="9.140625" style="1"/>
    <col min="10500" max="10500" width="3.7109375" style="1" customWidth="1"/>
    <col min="10501" max="10501" width="13.85546875" style="1" customWidth="1"/>
    <col min="10502" max="10502" width="26.28515625" style="1" customWidth="1"/>
    <col min="10503" max="10503" width="11.5703125" style="1" bestFit="1" customWidth="1"/>
    <col min="10504" max="10504" width="10.85546875" style="1" customWidth="1"/>
    <col min="10505" max="10505" width="15.85546875" style="1" customWidth="1"/>
    <col min="10506" max="10506" width="38.140625" style="1" customWidth="1"/>
    <col min="10507" max="10507" width="13" style="1" bestFit="1" customWidth="1"/>
    <col min="10508" max="10508" width="16" style="1" customWidth="1"/>
    <col min="10509" max="10509" width="11.85546875" style="1" customWidth="1"/>
    <col min="10510" max="10510" width="21.28515625" style="1" customWidth="1"/>
    <col min="10511" max="10511" width="19.5703125" style="1" bestFit="1" customWidth="1"/>
    <col min="10512" max="10512" width="16.5703125" style="1" bestFit="1" customWidth="1"/>
    <col min="10513" max="10513" width="11.85546875" style="1" customWidth="1"/>
    <col min="10514" max="10514" width="17.140625" style="1" customWidth="1"/>
    <col min="10515" max="10755" width="9.140625" style="1"/>
    <col min="10756" max="10756" width="3.7109375" style="1" customWidth="1"/>
    <col min="10757" max="10757" width="13.85546875" style="1" customWidth="1"/>
    <col min="10758" max="10758" width="26.28515625" style="1" customWidth="1"/>
    <col min="10759" max="10759" width="11.5703125" style="1" bestFit="1" customWidth="1"/>
    <col min="10760" max="10760" width="10.85546875" style="1" customWidth="1"/>
    <col min="10761" max="10761" width="15.85546875" style="1" customWidth="1"/>
    <col min="10762" max="10762" width="38.140625" style="1" customWidth="1"/>
    <col min="10763" max="10763" width="13" style="1" bestFit="1" customWidth="1"/>
    <col min="10764" max="10764" width="16" style="1" customWidth="1"/>
    <col min="10765" max="10765" width="11.85546875" style="1" customWidth="1"/>
    <col min="10766" max="10766" width="21.28515625" style="1" customWidth="1"/>
    <col min="10767" max="10767" width="19.5703125" style="1" bestFit="1" customWidth="1"/>
    <col min="10768" max="10768" width="16.5703125" style="1" bestFit="1" customWidth="1"/>
    <col min="10769" max="10769" width="11.85546875" style="1" customWidth="1"/>
    <col min="10770" max="10770" width="17.140625" style="1" customWidth="1"/>
    <col min="10771" max="11011" width="9.140625" style="1"/>
    <col min="11012" max="11012" width="3.7109375" style="1" customWidth="1"/>
    <col min="11013" max="11013" width="13.85546875" style="1" customWidth="1"/>
    <col min="11014" max="11014" width="26.28515625" style="1" customWidth="1"/>
    <col min="11015" max="11015" width="11.5703125" style="1" bestFit="1" customWidth="1"/>
    <col min="11016" max="11016" width="10.85546875" style="1" customWidth="1"/>
    <col min="11017" max="11017" width="15.85546875" style="1" customWidth="1"/>
    <col min="11018" max="11018" width="38.140625" style="1" customWidth="1"/>
    <col min="11019" max="11019" width="13" style="1" bestFit="1" customWidth="1"/>
    <col min="11020" max="11020" width="16" style="1" customWidth="1"/>
    <col min="11021" max="11021" width="11.85546875" style="1" customWidth="1"/>
    <col min="11022" max="11022" width="21.28515625" style="1" customWidth="1"/>
    <col min="11023" max="11023" width="19.5703125" style="1" bestFit="1" customWidth="1"/>
    <col min="11024" max="11024" width="16.5703125" style="1" bestFit="1" customWidth="1"/>
    <col min="11025" max="11025" width="11.85546875" style="1" customWidth="1"/>
    <col min="11026" max="11026" width="17.140625" style="1" customWidth="1"/>
    <col min="11027" max="11267" width="9.140625" style="1"/>
    <col min="11268" max="11268" width="3.7109375" style="1" customWidth="1"/>
    <col min="11269" max="11269" width="13.85546875" style="1" customWidth="1"/>
    <col min="11270" max="11270" width="26.28515625" style="1" customWidth="1"/>
    <col min="11271" max="11271" width="11.5703125" style="1" bestFit="1" customWidth="1"/>
    <col min="11272" max="11272" width="10.85546875" style="1" customWidth="1"/>
    <col min="11273" max="11273" width="15.85546875" style="1" customWidth="1"/>
    <col min="11274" max="11274" width="38.140625" style="1" customWidth="1"/>
    <col min="11275" max="11275" width="13" style="1" bestFit="1" customWidth="1"/>
    <col min="11276" max="11276" width="16" style="1" customWidth="1"/>
    <col min="11277" max="11277" width="11.85546875" style="1" customWidth="1"/>
    <col min="11278" max="11278" width="21.28515625" style="1" customWidth="1"/>
    <col min="11279" max="11279" width="19.5703125" style="1" bestFit="1" customWidth="1"/>
    <col min="11280" max="11280" width="16.5703125" style="1" bestFit="1" customWidth="1"/>
    <col min="11281" max="11281" width="11.85546875" style="1" customWidth="1"/>
    <col min="11282" max="11282" width="17.140625" style="1" customWidth="1"/>
    <col min="11283" max="11523" width="9.140625" style="1"/>
    <col min="11524" max="11524" width="3.7109375" style="1" customWidth="1"/>
    <col min="11525" max="11525" width="13.85546875" style="1" customWidth="1"/>
    <col min="11526" max="11526" width="26.28515625" style="1" customWidth="1"/>
    <col min="11527" max="11527" width="11.5703125" style="1" bestFit="1" customWidth="1"/>
    <col min="11528" max="11528" width="10.85546875" style="1" customWidth="1"/>
    <col min="11529" max="11529" width="15.85546875" style="1" customWidth="1"/>
    <col min="11530" max="11530" width="38.140625" style="1" customWidth="1"/>
    <col min="11531" max="11531" width="13" style="1" bestFit="1" customWidth="1"/>
    <col min="11532" max="11532" width="16" style="1" customWidth="1"/>
    <col min="11533" max="11533" width="11.85546875" style="1" customWidth="1"/>
    <col min="11534" max="11534" width="21.28515625" style="1" customWidth="1"/>
    <col min="11535" max="11535" width="19.5703125" style="1" bestFit="1" customWidth="1"/>
    <col min="11536" max="11536" width="16.5703125" style="1" bestFit="1" customWidth="1"/>
    <col min="11537" max="11537" width="11.85546875" style="1" customWidth="1"/>
    <col min="11538" max="11538" width="17.140625" style="1" customWidth="1"/>
    <col min="11539" max="11779" width="9.140625" style="1"/>
    <col min="11780" max="11780" width="3.7109375" style="1" customWidth="1"/>
    <col min="11781" max="11781" width="13.85546875" style="1" customWidth="1"/>
    <col min="11782" max="11782" width="26.28515625" style="1" customWidth="1"/>
    <col min="11783" max="11783" width="11.5703125" style="1" bestFit="1" customWidth="1"/>
    <col min="11784" max="11784" width="10.85546875" style="1" customWidth="1"/>
    <col min="11785" max="11785" width="15.85546875" style="1" customWidth="1"/>
    <col min="11786" max="11786" width="38.140625" style="1" customWidth="1"/>
    <col min="11787" max="11787" width="13" style="1" bestFit="1" customWidth="1"/>
    <col min="11788" max="11788" width="16" style="1" customWidth="1"/>
    <col min="11789" max="11789" width="11.85546875" style="1" customWidth="1"/>
    <col min="11790" max="11790" width="21.28515625" style="1" customWidth="1"/>
    <col min="11791" max="11791" width="19.5703125" style="1" bestFit="1" customWidth="1"/>
    <col min="11792" max="11792" width="16.5703125" style="1" bestFit="1" customWidth="1"/>
    <col min="11793" max="11793" width="11.85546875" style="1" customWidth="1"/>
    <col min="11794" max="11794" width="17.140625" style="1" customWidth="1"/>
    <col min="11795" max="12035" width="9.140625" style="1"/>
    <col min="12036" max="12036" width="3.7109375" style="1" customWidth="1"/>
    <col min="12037" max="12037" width="13.85546875" style="1" customWidth="1"/>
    <col min="12038" max="12038" width="26.28515625" style="1" customWidth="1"/>
    <col min="12039" max="12039" width="11.5703125" style="1" bestFit="1" customWidth="1"/>
    <col min="12040" max="12040" width="10.85546875" style="1" customWidth="1"/>
    <col min="12041" max="12041" width="15.85546875" style="1" customWidth="1"/>
    <col min="12042" max="12042" width="38.140625" style="1" customWidth="1"/>
    <col min="12043" max="12043" width="13" style="1" bestFit="1" customWidth="1"/>
    <col min="12044" max="12044" width="16" style="1" customWidth="1"/>
    <col min="12045" max="12045" width="11.85546875" style="1" customWidth="1"/>
    <col min="12046" max="12046" width="21.28515625" style="1" customWidth="1"/>
    <col min="12047" max="12047" width="19.5703125" style="1" bestFit="1" customWidth="1"/>
    <col min="12048" max="12048" width="16.5703125" style="1" bestFit="1" customWidth="1"/>
    <col min="12049" max="12049" width="11.85546875" style="1" customWidth="1"/>
    <col min="12050" max="12050" width="17.140625" style="1" customWidth="1"/>
    <col min="12051" max="12291" width="9.140625" style="1"/>
    <col min="12292" max="12292" width="3.7109375" style="1" customWidth="1"/>
    <col min="12293" max="12293" width="13.85546875" style="1" customWidth="1"/>
    <col min="12294" max="12294" width="26.28515625" style="1" customWidth="1"/>
    <col min="12295" max="12295" width="11.5703125" style="1" bestFit="1" customWidth="1"/>
    <col min="12296" max="12296" width="10.85546875" style="1" customWidth="1"/>
    <col min="12297" max="12297" width="15.85546875" style="1" customWidth="1"/>
    <col min="12298" max="12298" width="38.140625" style="1" customWidth="1"/>
    <col min="12299" max="12299" width="13" style="1" bestFit="1" customWidth="1"/>
    <col min="12300" max="12300" width="16" style="1" customWidth="1"/>
    <col min="12301" max="12301" width="11.85546875" style="1" customWidth="1"/>
    <col min="12302" max="12302" width="21.28515625" style="1" customWidth="1"/>
    <col min="12303" max="12303" width="19.5703125" style="1" bestFit="1" customWidth="1"/>
    <col min="12304" max="12304" width="16.5703125" style="1" bestFit="1" customWidth="1"/>
    <col min="12305" max="12305" width="11.85546875" style="1" customWidth="1"/>
    <col min="12306" max="12306" width="17.140625" style="1" customWidth="1"/>
    <col min="12307" max="12547" width="9.140625" style="1"/>
    <col min="12548" max="12548" width="3.7109375" style="1" customWidth="1"/>
    <col min="12549" max="12549" width="13.85546875" style="1" customWidth="1"/>
    <col min="12550" max="12550" width="26.28515625" style="1" customWidth="1"/>
    <col min="12551" max="12551" width="11.5703125" style="1" bestFit="1" customWidth="1"/>
    <col min="12552" max="12552" width="10.85546875" style="1" customWidth="1"/>
    <col min="12553" max="12553" width="15.85546875" style="1" customWidth="1"/>
    <col min="12554" max="12554" width="38.140625" style="1" customWidth="1"/>
    <col min="12555" max="12555" width="13" style="1" bestFit="1" customWidth="1"/>
    <col min="12556" max="12556" width="16" style="1" customWidth="1"/>
    <col min="12557" max="12557" width="11.85546875" style="1" customWidth="1"/>
    <col min="12558" max="12558" width="21.28515625" style="1" customWidth="1"/>
    <col min="12559" max="12559" width="19.5703125" style="1" bestFit="1" customWidth="1"/>
    <col min="12560" max="12560" width="16.5703125" style="1" bestFit="1" customWidth="1"/>
    <col min="12561" max="12561" width="11.85546875" style="1" customWidth="1"/>
    <col min="12562" max="12562" width="17.140625" style="1" customWidth="1"/>
    <col min="12563" max="12803" width="9.140625" style="1"/>
    <col min="12804" max="12804" width="3.7109375" style="1" customWidth="1"/>
    <col min="12805" max="12805" width="13.85546875" style="1" customWidth="1"/>
    <col min="12806" max="12806" width="26.28515625" style="1" customWidth="1"/>
    <col min="12807" max="12807" width="11.5703125" style="1" bestFit="1" customWidth="1"/>
    <col min="12808" max="12808" width="10.85546875" style="1" customWidth="1"/>
    <col min="12809" max="12809" width="15.85546875" style="1" customWidth="1"/>
    <col min="12810" max="12810" width="38.140625" style="1" customWidth="1"/>
    <col min="12811" max="12811" width="13" style="1" bestFit="1" customWidth="1"/>
    <col min="12812" max="12812" width="16" style="1" customWidth="1"/>
    <col min="12813" max="12813" width="11.85546875" style="1" customWidth="1"/>
    <col min="12814" max="12814" width="21.28515625" style="1" customWidth="1"/>
    <col min="12815" max="12815" width="19.5703125" style="1" bestFit="1" customWidth="1"/>
    <col min="12816" max="12816" width="16.5703125" style="1" bestFit="1" customWidth="1"/>
    <col min="12817" max="12817" width="11.85546875" style="1" customWidth="1"/>
    <col min="12818" max="12818" width="17.140625" style="1" customWidth="1"/>
    <col min="12819" max="13059" width="9.140625" style="1"/>
    <col min="13060" max="13060" width="3.7109375" style="1" customWidth="1"/>
    <col min="13061" max="13061" width="13.85546875" style="1" customWidth="1"/>
    <col min="13062" max="13062" width="26.28515625" style="1" customWidth="1"/>
    <col min="13063" max="13063" width="11.5703125" style="1" bestFit="1" customWidth="1"/>
    <col min="13064" max="13064" width="10.85546875" style="1" customWidth="1"/>
    <col min="13065" max="13065" width="15.85546875" style="1" customWidth="1"/>
    <col min="13066" max="13066" width="38.140625" style="1" customWidth="1"/>
    <col min="13067" max="13067" width="13" style="1" bestFit="1" customWidth="1"/>
    <col min="13068" max="13068" width="16" style="1" customWidth="1"/>
    <col min="13069" max="13069" width="11.85546875" style="1" customWidth="1"/>
    <col min="13070" max="13070" width="21.28515625" style="1" customWidth="1"/>
    <col min="13071" max="13071" width="19.5703125" style="1" bestFit="1" customWidth="1"/>
    <col min="13072" max="13072" width="16.5703125" style="1" bestFit="1" customWidth="1"/>
    <col min="13073" max="13073" width="11.85546875" style="1" customWidth="1"/>
    <col min="13074" max="13074" width="17.140625" style="1" customWidth="1"/>
    <col min="13075" max="13315" width="9.140625" style="1"/>
    <col min="13316" max="13316" width="3.7109375" style="1" customWidth="1"/>
    <col min="13317" max="13317" width="13.85546875" style="1" customWidth="1"/>
    <col min="13318" max="13318" width="26.28515625" style="1" customWidth="1"/>
    <col min="13319" max="13319" width="11.5703125" style="1" bestFit="1" customWidth="1"/>
    <col min="13320" max="13320" width="10.85546875" style="1" customWidth="1"/>
    <col min="13321" max="13321" width="15.85546875" style="1" customWidth="1"/>
    <col min="13322" max="13322" width="38.140625" style="1" customWidth="1"/>
    <col min="13323" max="13323" width="13" style="1" bestFit="1" customWidth="1"/>
    <col min="13324" max="13324" width="16" style="1" customWidth="1"/>
    <col min="13325" max="13325" width="11.85546875" style="1" customWidth="1"/>
    <col min="13326" max="13326" width="21.28515625" style="1" customWidth="1"/>
    <col min="13327" max="13327" width="19.5703125" style="1" bestFit="1" customWidth="1"/>
    <col min="13328" max="13328" width="16.5703125" style="1" bestFit="1" customWidth="1"/>
    <col min="13329" max="13329" width="11.85546875" style="1" customWidth="1"/>
    <col min="13330" max="13330" width="17.140625" style="1" customWidth="1"/>
    <col min="13331" max="13571" width="9.140625" style="1"/>
    <col min="13572" max="13572" width="3.7109375" style="1" customWidth="1"/>
    <col min="13573" max="13573" width="13.85546875" style="1" customWidth="1"/>
    <col min="13574" max="13574" width="26.28515625" style="1" customWidth="1"/>
    <col min="13575" max="13575" width="11.5703125" style="1" bestFit="1" customWidth="1"/>
    <col min="13576" max="13576" width="10.85546875" style="1" customWidth="1"/>
    <col min="13577" max="13577" width="15.85546875" style="1" customWidth="1"/>
    <col min="13578" max="13578" width="38.140625" style="1" customWidth="1"/>
    <col min="13579" max="13579" width="13" style="1" bestFit="1" customWidth="1"/>
    <col min="13580" max="13580" width="16" style="1" customWidth="1"/>
    <col min="13581" max="13581" width="11.85546875" style="1" customWidth="1"/>
    <col min="13582" max="13582" width="21.28515625" style="1" customWidth="1"/>
    <col min="13583" max="13583" width="19.5703125" style="1" bestFit="1" customWidth="1"/>
    <col min="13584" max="13584" width="16.5703125" style="1" bestFit="1" customWidth="1"/>
    <col min="13585" max="13585" width="11.85546875" style="1" customWidth="1"/>
    <col min="13586" max="13586" width="17.140625" style="1" customWidth="1"/>
    <col min="13587" max="13827" width="9.140625" style="1"/>
    <col min="13828" max="13828" width="3.7109375" style="1" customWidth="1"/>
    <col min="13829" max="13829" width="13.85546875" style="1" customWidth="1"/>
    <col min="13830" max="13830" width="26.28515625" style="1" customWidth="1"/>
    <col min="13831" max="13831" width="11.5703125" style="1" bestFit="1" customWidth="1"/>
    <col min="13832" max="13832" width="10.85546875" style="1" customWidth="1"/>
    <col min="13833" max="13833" width="15.85546875" style="1" customWidth="1"/>
    <col min="13834" max="13834" width="38.140625" style="1" customWidth="1"/>
    <col min="13835" max="13835" width="13" style="1" bestFit="1" customWidth="1"/>
    <col min="13836" max="13836" width="16" style="1" customWidth="1"/>
    <col min="13837" max="13837" width="11.85546875" style="1" customWidth="1"/>
    <col min="13838" max="13838" width="21.28515625" style="1" customWidth="1"/>
    <col min="13839" max="13839" width="19.5703125" style="1" bestFit="1" customWidth="1"/>
    <col min="13840" max="13840" width="16.5703125" style="1" bestFit="1" customWidth="1"/>
    <col min="13841" max="13841" width="11.85546875" style="1" customWidth="1"/>
    <col min="13842" max="13842" width="17.140625" style="1" customWidth="1"/>
    <col min="13843" max="14083" width="9.140625" style="1"/>
    <col min="14084" max="14084" width="3.7109375" style="1" customWidth="1"/>
    <col min="14085" max="14085" width="13.85546875" style="1" customWidth="1"/>
    <col min="14086" max="14086" width="26.28515625" style="1" customWidth="1"/>
    <col min="14087" max="14087" width="11.5703125" style="1" bestFit="1" customWidth="1"/>
    <col min="14088" max="14088" width="10.85546875" style="1" customWidth="1"/>
    <col min="14089" max="14089" width="15.85546875" style="1" customWidth="1"/>
    <col min="14090" max="14090" width="38.140625" style="1" customWidth="1"/>
    <col min="14091" max="14091" width="13" style="1" bestFit="1" customWidth="1"/>
    <col min="14092" max="14092" width="16" style="1" customWidth="1"/>
    <col min="14093" max="14093" width="11.85546875" style="1" customWidth="1"/>
    <col min="14094" max="14094" width="21.28515625" style="1" customWidth="1"/>
    <col min="14095" max="14095" width="19.5703125" style="1" bestFit="1" customWidth="1"/>
    <col min="14096" max="14096" width="16.5703125" style="1" bestFit="1" customWidth="1"/>
    <col min="14097" max="14097" width="11.85546875" style="1" customWidth="1"/>
    <col min="14098" max="14098" width="17.140625" style="1" customWidth="1"/>
    <col min="14099" max="14339" width="9.140625" style="1"/>
    <col min="14340" max="14340" width="3.7109375" style="1" customWidth="1"/>
    <col min="14341" max="14341" width="13.85546875" style="1" customWidth="1"/>
    <col min="14342" max="14342" width="26.28515625" style="1" customWidth="1"/>
    <col min="14343" max="14343" width="11.5703125" style="1" bestFit="1" customWidth="1"/>
    <col min="14344" max="14344" width="10.85546875" style="1" customWidth="1"/>
    <col min="14345" max="14345" width="15.85546875" style="1" customWidth="1"/>
    <col min="14346" max="14346" width="38.140625" style="1" customWidth="1"/>
    <col min="14347" max="14347" width="13" style="1" bestFit="1" customWidth="1"/>
    <col min="14348" max="14348" width="16" style="1" customWidth="1"/>
    <col min="14349" max="14349" width="11.85546875" style="1" customWidth="1"/>
    <col min="14350" max="14350" width="21.28515625" style="1" customWidth="1"/>
    <col min="14351" max="14351" width="19.5703125" style="1" bestFit="1" customWidth="1"/>
    <col min="14352" max="14352" width="16.5703125" style="1" bestFit="1" customWidth="1"/>
    <col min="14353" max="14353" width="11.85546875" style="1" customWidth="1"/>
    <col min="14354" max="14354" width="17.140625" style="1" customWidth="1"/>
    <col min="14355" max="14595" width="9.140625" style="1"/>
    <col min="14596" max="14596" width="3.7109375" style="1" customWidth="1"/>
    <col min="14597" max="14597" width="13.85546875" style="1" customWidth="1"/>
    <col min="14598" max="14598" width="26.28515625" style="1" customWidth="1"/>
    <col min="14599" max="14599" width="11.5703125" style="1" bestFit="1" customWidth="1"/>
    <col min="14600" max="14600" width="10.85546875" style="1" customWidth="1"/>
    <col min="14601" max="14601" width="15.85546875" style="1" customWidth="1"/>
    <col min="14602" max="14602" width="38.140625" style="1" customWidth="1"/>
    <col min="14603" max="14603" width="13" style="1" bestFit="1" customWidth="1"/>
    <col min="14604" max="14604" width="16" style="1" customWidth="1"/>
    <col min="14605" max="14605" width="11.85546875" style="1" customWidth="1"/>
    <col min="14606" max="14606" width="21.28515625" style="1" customWidth="1"/>
    <col min="14607" max="14607" width="19.5703125" style="1" bestFit="1" customWidth="1"/>
    <col min="14608" max="14608" width="16.5703125" style="1" bestFit="1" customWidth="1"/>
    <col min="14609" max="14609" width="11.85546875" style="1" customWidth="1"/>
    <col min="14610" max="14610" width="17.140625" style="1" customWidth="1"/>
    <col min="14611" max="14851" width="9.140625" style="1"/>
    <col min="14852" max="14852" width="3.7109375" style="1" customWidth="1"/>
    <col min="14853" max="14853" width="13.85546875" style="1" customWidth="1"/>
    <col min="14854" max="14854" width="26.28515625" style="1" customWidth="1"/>
    <col min="14855" max="14855" width="11.5703125" style="1" bestFit="1" customWidth="1"/>
    <col min="14856" max="14856" width="10.85546875" style="1" customWidth="1"/>
    <col min="14857" max="14857" width="15.85546875" style="1" customWidth="1"/>
    <col min="14858" max="14858" width="38.140625" style="1" customWidth="1"/>
    <col min="14859" max="14859" width="13" style="1" bestFit="1" customWidth="1"/>
    <col min="14860" max="14860" width="16" style="1" customWidth="1"/>
    <col min="14861" max="14861" width="11.85546875" style="1" customWidth="1"/>
    <col min="14862" max="14862" width="21.28515625" style="1" customWidth="1"/>
    <col min="14863" max="14863" width="19.5703125" style="1" bestFit="1" customWidth="1"/>
    <col min="14864" max="14864" width="16.5703125" style="1" bestFit="1" customWidth="1"/>
    <col min="14865" max="14865" width="11.85546875" style="1" customWidth="1"/>
    <col min="14866" max="14866" width="17.140625" style="1" customWidth="1"/>
    <col min="14867" max="15107" width="9.140625" style="1"/>
    <col min="15108" max="15108" width="3.7109375" style="1" customWidth="1"/>
    <col min="15109" max="15109" width="13.85546875" style="1" customWidth="1"/>
    <col min="15110" max="15110" width="26.28515625" style="1" customWidth="1"/>
    <col min="15111" max="15111" width="11.5703125" style="1" bestFit="1" customWidth="1"/>
    <col min="15112" max="15112" width="10.85546875" style="1" customWidth="1"/>
    <col min="15113" max="15113" width="15.85546875" style="1" customWidth="1"/>
    <col min="15114" max="15114" width="38.140625" style="1" customWidth="1"/>
    <col min="15115" max="15115" width="13" style="1" bestFit="1" customWidth="1"/>
    <col min="15116" max="15116" width="16" style="1" customWidth="1"/>
    <col min="15117" max="15117" width="11.85546875" style="1" customWidth="1"/>
    <col min="15118" max="15118" width="21.28515625" style="1" customWidth="1"/>
    <col min="15119" max="15119" width="19.5703125" style="1" bestFit="1" customWidth="1"/>
    <col min="15120" max="15120" width="16.5703125" style="1" bestFit="1" customWidth="1"/>
    <col min="15121" max="15121" width="11.85546875" style="1" customWidth="1"/>
    <col min="15122" max="15122" width="17.140625" style="1" customWidth="1"/>
    <col min="15123" max="15363" width="9.140625" style="1"/>
    <col min="15364" max="15364" width="3.7109375" style="1" customWidth="1"/>
    <col min="15365" max="15365" width="13.85546875" style="1" customWidth="1"/>
    <col min="15366" max="15366" width="26.28515625" style="1" customWidth="1"/>
    <col min="15367" max="15367" width="11.5703125" style="1" bestFit="1" customWidth="1"/>
    <col min="15368" max="15368" width="10.85546875" style="1" customWidth="1"/>
    <col min="15369" max="15369" width="15.85546875" style="1" customWidth="1"/>
    <col min="15370" max="15370" width="38.140625" style="1" customWidth="1"/>
    <col min="15371" max="15371" width="13" style="1" bestFit="1" customWidth="1"/>
    <col min="15372" max="15372" width="16" style="1" customWidth="1"/>
    <col min="15373" max="15373" width="11.85546875" style="1" customWidth="1"/>
    <col min="15374" max="15374" width="21.28515625" style="1" customWidth="1"/>
    <col min="15375" max="15375" width="19.5703125" style="1" bestFit="1" customWidth="1"/>
    <col min="15376" max="15376" width="16.5703125" style="1" bestFit="1" customWidth="1"/>
    <col min="15377" max="15377" width="11.85546875" style="1" customWidth="1"/>
    <col min="15378" max="15378" width="17.140625" style="1" customWidth="1"/>
    <col min="15379" max="15619" width="9.140625" style="1"/>
    <col min="15620" max="15620" width="3.7109375" style="1" customWidth="1"/>
    <col min="15621" max="15621" width="13.85546875" style="1" customWidth="1"/>
    <col min="15622" max="15622" width="26.28515625" style="1" customWidth="1"/>
    <col min="15623" max="15623" width="11.5703125" style="1" bestFit="1" customWidth="1"/>
    <col min="15624" max="15624" width="10.85546875" style="1" customWidth="1"/>
    <col min="15625" max="15625" width="15.85546875" style="1" customWidth="1"/>
    <col min="15626" max="15626" width="38.140625" style="1" customWidth="1"/>
    <col min="15627" max="15627" width="13" style="1" bestFit="1" customWidth="1"/>
    <col min="15628" max="15628" width="16" style="1" customWidth="1"/>
    <col min="15629" max="15629" width="11.85546875" style="1" customWidth="1"/>
    <col min="15630" max="15630" width="21.28515625" style="1" customWidth="1"/>
    <col min="15631" max="15631" width="19.5703125" style="1" bestFit="1" customWidth="1"/>
    <col min="15632" max="15632" width="16.5703125" style="1" bestFit="1" customWidth="1"/>
    <col min="15633" max="15633" width="11.85546875" style="1" customWidth="1"/>
    <col min="15634" max="15634" width="17.140625" style="1" customWidth="1"/>
    <col min="15635" max="15875" width="9.140625" style="1"/>
    <col min="15876" max="15876" width="3.7109375" style="1" customWidth="1"/>
    <col min="15877" max="15877" width="13.85546875" style="1" customWidth="1"/>
    <col min="15878" max="15878" width="26.28515625" style="1" customWidth="1"/>
    <col min="15879" max="15879" width="11.5703125" style="1" bestFit="1" customWidth="1"/>
    <col min="15880" max="15880" width="10.85546875" style="1" customWidth="1"/>
    <col min="15881" max="15881" width="15.85546875" style="1" customWidth="1"/>
    <col min="15882" max="15882" width="38.140625" style="1" customWidth="1"/>
    <col min="15883" max="15883" width="13" style="1" bestFit="1" customWidth="1"/>
    <col min="15884" max="15884" width="16" style="1" customWidth="1"/>
    <col min="15885" max="15885" width="11.85546875" style="1" customWidth="1"/>
    <col min="15886" max="15886" width="21.28515625" style="1" customWidth="1"/>
    <col min="15887" max="15887" width="19.5703125" style="1" bestFit="1" customWidth="1"/>
    <col min="15888" max="15888" width="16.5703125" style="1" bestFit="1" customWidth="1"/>
    <col min="15889" max="15889" width="11.85546875" style="1" customWidth="1"/>
    <col min="15890" max="15890" width="17.140625" style="1" customWidth="1"/>
    <col min="15891" max="16131" width="9.140625" style="1"/>
    <col min="16132" max="16132" width="3.7109375" style="1" customWidth="1"/>
    <col min="16133" max="16133" width="13.85546875" style="1" customWidth="1"/>
    <col min="16134" max="16134" width="26.28515625" style="1" customWidth="1"/>
    <col min="16135" max="16135" width="11.5703125" style="1" bestFit="1" customWidth="1"/>
    <col min="16136" max="16136" width="10.85546875" style="1" customWidth="1"/>
    <col min="16137" max="16137" width="15.85546875" style="1" customWidth="1"/>
    <col min="16138" max="16138" width="38.140625" style="1" customWidth="1"/>
    <col min="16139" max="16139" width="13" style="1" bestFit="1" customWidth="1"/>
    <col min="16140" max="16140" width="16" style="1" customWidth="1"/>
    <col min="16141" max="16141" width="11.85546875" style="1" customWidth="1"/>
    <col min="16142" max="16142" width="21.28515625" style="1" customWidth="1"/>
    <col min="16143" max="16143" width="19.5703125" style="1" bestFit="1" customWidth="1"/>
    <col min="16144" max="16144" width="16.5703125" style="1" bestFit="1" customWidth="1"/>
    <col min="16145" max="16145" width="11.85546875" style="1" customWidth="1"/>
    <col min="16146" max="16146" width="17.140625" style="1" customWidth="1"/>
    <col min="16147" max="16384" width="9.140625" style="1"/>
  </cols>
  <sheetData>
    <row r="1" spans="1:22" ht="18.75" x14ac:dyDescent="0.3">
      <c r="A1" s="12" t="s">
        <v>0</v>
      </c>
      <c r="B1" s="161" t="s">
        <v>40</v>
      </c>
      <c r="C1" s="162"/>
      <c r="D1" s="13"/>
      <c r="E1" s="13"/>
      <c r="F1" s="13"/>
      <c r="G1" s="13"/>
      <c r="H1" s="13"/>
      <c r="I1" s="13"/>
      <c r="J1" s="13"/>
      <c r="K1" s="13"/>
      <c r="L1" s="53"/>
      <c r="M1" s="13"/>
      <c r="N1" s="13"/>
      <c r="O1" s="13"/>
      <c r="P1" s="13"/>
      <c r="S1" s="145"/>
      <c r="T1" s="145"/>
      <c r="U1" s="145"/>
    </row>
    <row r="2" spans="1:22" ht="18.75" x14ac:dyDescent="0.3">
      <c r="A2" s="12" t="s">
        <v>1</v>
      </c>
      <c r="B2" s="163" t="s">
        <v>2</v>
      </c>
      <c r="C2" s="164"/>
      <c r="D2" s="13"/>
      <c r="E2" s="13"/>
      <c r="F2" s="13"/>
      <c r="G2" s="13"/>
      <c r="H2" s="13"/>
      <c r="I2" s="13"/>
      <c r="J2" s="13"/>
      <c r="K2" s="13"/>
      <c r="L2" s="53"/>
      <c r="M2" s="13"/>
      <c r="N2" s="13"/>
      <c r="O2" s="13"/>
      <c r="P2" s="13"/>
      <c r="S2" s="145"/>
      <c r="T2" s="145"/>
      <c r="U2" s="145"/>
    </row>
    <row r="3" spans="1:22" ht="18.75" x14ac:dyDescent="0.3">
      <c r="A3" s="12" t="s">
        <v>3</v>
      </c>
      <c r="B3" s="165" t="s">
        <v>51</v>
      </c>
      <c r="C3" s="166"/>
      <c r="D3" s="13"/>
      <c r="E3" s="13"/>
      <c r="F3" s="13"/>
      <c r="G3" s="13"/>
      <c r="H3" s="13"/>
      <c r="I3" s="13"/>
      <c r="J3" s="13"/>
      <c r="K3" s="13"/>
      <c r="L3" s="53"/>
      <c r="M3" s="13"/>
      <c r="N3" s="13"/>
      <c r="O3" s="13"/>
      <c r="P3" s="13"/>
      <c r="S3" s="145"/>
      <c r="T3" s="145"/>
      <c r="U3" s="145"/>
    </row>
    <row r="4" spans="1:22" ht="18.75" x14ac:dyDescent="0.3">
      <c r="A4" s="12" t="s">
        <v>4</v>
      </c>
      <c r="B4" s="167">
        <v>46204</v>
      </c>
      <c r="C4" s="168"/>
      <c r="D4" s="13"/>
      <c r="E4" s="13"/>
      <c r="F4" s="13"/>
      <c r="G4" s="13"/>
      <c r="H4" s="13"/>
      <c r="I4" s="13"/>
      <c r="J4" s="13"/>
      <c r="K4" s="13"/>
      <c r="L4" s="53"/>
      <c r="M4" s="13"/>
      <c r="N4" s="13"/>
      <c r="O4" s="13"/>
      <c r="P4" s="13"/>
      <c r="S4" s="145"/>
      <c r="T4" s="145"/>
      <c r="U4" s="145"/>
    </row>
    <row r="5" spans="1:22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53"/>
      <c r="M5" s="13"/>
      <c r="N5" s="13"/>
      <c r="O5" s="13"/>
      <c r="P5" s="13"/>
      <c r="Q5" s="47"/>
      <c r="R5" s="47"/>
      <c r="S5" s="146"/>
      <c r="T5" s="146"/>
      <c r="U5" s="146"/>
      <c r="V5" s="47"/>
    </row>
    <row r="6" spans="1:22" s="9" customFormat="1" ht="20.25" x14ac:dyDescent="0.25">
      <c r="A6" s="156" t="s">
        <v>47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8"/>
    </row>
    <row r="7" spans="1:22" s="10" customFormat="1" ht="35.25" customHeight="1" thickBot="1" x14ac:dyDescent="0.3">
      <c r="A7" s="169" t="s">
        <v>17</v>
      </c>
      <c r="B7" s="170"/>
      <c r="C7" s="171" t="s">
        <v>18</v>
      </c>
      <c r="D7" s="172"/>
      <c r="E7" s="31" t="s">
        <v>19</v>
      </c>
      <c r="F7" s="32" t="s">
        <v>20</v>
      </c>
      <c r="G7" s="31" t="s">
        <v>21</v>
      </c>
      <c r="H7" s="33" t="s">
        <v>22</v>
      </c>
      <c r="I7" s="33" t="s">
        <v>41</v>
      </c>
      <c r="J7" s="33" t="s">
        <v>42</v>
      </c>
      <c r="K7" s="33" t="s">
        <v>43</v>
      </c>
      <c r="L7" s="33" t="s">
        <v>44</v>
      </c>
      <c r="M7" s="34" t="s">
        <v>23</v>
      </c>
      <c r="N7" s="32" t="s">
        <v>24</v>
      </c>
      <c r="O7" s="31" t="s">
        <v>25</v>
      </c>
      <c r="P7" s="31" t="s">
        <v>26</v>
      </c>
      <c r="S7" s="48" t="s">
        <v>45</v>
      </c>
      <c r="T7" s="160" t="s">
        <v>46</v>
      </c>
      <c r="U7" s="160"/>
    </row>
    <row r="8" spans="1:22" s="11" customFormat="1" ht="16.5" thickBot="1" x14ac:dyDescent="0.3">
      <c r="A8" s="173" t="s">
        <v>5</v>
      </c>
      <c r="B8" s="174"/>
      <c r="C8" s="179"/>
      <c r="D8" s="180"/>
      <c r="E8" s="14" t="s">
        <v>6</v>
      </c>
      <c r="F8" s="14" t="s">
        <v>7</v>
      </c>
      <c r="G8" s="14" t="s">
        <v>8</v>
      </c>
      <c r="H8" s="38">
        <v>12</v>
      </c>
      <c r="I8" s="14">
        <v>3.7</v>
      </c>
      <c r="J8" s="14">
        <f>I8*H8</f>
        <v>44.400000000000006</v>
      </c>
      <c r="K8" s="40">
        <v>649.63</v>
      </c>
      <c r="L8" s="51">
        <f t="shared" ref="L8:L15" si="0">K8*H8</f>
        <v>7795.5599999999995</v>
      </c>
      <c r="M8" s="21">
        <v>0.3</v>
      </c>
      <c r="N8" s="14" t="s">
        <v>9</v>
      </c>
      <c r="O8" s="28">
        <v>2148.75</v>
      </c>
      <c r="P8" s="28">
        <f>H8*M8*O8</f>
        <v>7735.4999999999991</v>
      </c>
      <c r="S8" s="147">
        <v>0</v>
      </c>
      <c r="T8" s="150">
        <f>P11-S8*P11</f>
        <v>41265</v>
      </c>
      <c r="U8" s="151"/>
    </row>
    <row r="9" spans="1:22" s="11" customFormat="1" ht="16.5" thickBot="1" x14ac:dyDescent="0.3">
      <c r="A9" s="175"/>
      <c r="B9" s="176"/>
      <c r="C9" s="181"/>
      <c r="D9" s="182"/>
      <c r="E9" s="14" t="s">
        <v>6</v>
      </c>
      <c r="F9" s="14" t="s">
        <v>10</v>
      </c>
      <c r="G9" s="14" t="s">
        <v>8</v>
      </c>
      <c r="H9" s="14">
        <v>12</v>
      </c>
      <c r="I9" s="14">
        <v>4.3</v>
      </c>
      <c r="J9" s="14">
        <f>I9*H9</f>
        <v>51.599999999999994</v>
      </c>
      <c r="K9" s="40">
        <v>643.24</v>
      </c>
      <c r="L9" s="51">
        <f t="shared" si="0"/>
        <v>7718.88</v>
      </c>
      <c r="M9" s="21">
        <v>0.3</v>
      </c>
      <c r="N9" s="14" t="s">
        <v>11</v>
      </c>
      <c r="O9" s="28">
        <v>2417.5</v>
      </c>
      <c r="P9" s="28">
        <f>H9*M9*O9</f>
        <v>8703</v>
      </c>
      <c r="S9" s="148"/>
      <c r="T9" s="152"/>
      <c r="U9" s="153"/>
    </row>
    <row r="10" spans="1:22" s="11" customFormat="1" ht="16.5" thickBot="1" x14ac:dyDescent="0.3">
      <c r="A10" s="177"/>
      <c r="B10" s="178"/>
      <c r="C10" s="183"/>
      <c r="D10" s="184"/>
      <c r="E10" s="14" t="s">
        <v>6</v>
      </c>
      <c r="F10" s="39" t="s">
        <v>10</v>
      </c>
      <c r="G10" s="14" t="s">
        <v>8</v>
      </c>
      <c r="H10" s="14">
        <v>12</v>
      </c>
      <c r="I10" s="14">
        <v>4.2</v>
      </c>
      <c r="J10" s="14">
        <f>I10*H10</f>
        <v>50.400000000000006</v>
      </c>
      <c r="K10" s="40">
        <v>633.53</v>
      </c>
      <c r="L10" s="51">
        <f t="shared" si="0"/>
        <v>7602.36</v>
      </c>
      <c r="M10" s="21">
        <v>0.3</v>
      </c>
      <c r="N10" s="14" t="s">
        <v>12</v>
      </c>
      <c r="O10" s="28">
        <v>6896.25</v>
      </c>
      <c r="P10" s="28">
        <f>H10*M10*O10</f>
        <v>24826.499999999996</v>
      </c>
      <c r="S10" s="148"/>
      <c r="T10" s="152"/>
      <c r="U10" s="153"/>
    </row>
    <row r="11" spans="1:22" s="11" customFormat="1" ht="16.5" thickBot="1" x14ac:dyDescent="0.3">
      <c r="A11" s="15"/>
      <c r="B11" s="15"/>
      <c r="C11" s="24"/>
      <c r="D11" s="24"/>
      <c r="E11" s="25"/>
      <c r="F11" s="197" t="s">
        <v>33</v>
      </c>
      <c r="G11" s="198"/>
      <c r="H11" s="29">
        <f>SUM(H8:H10)</f>
        <v>36</v>
      </c>
      <c r="I11" s="29"/>
      <c r="J11" s="29"/>
      <c r="K11" s="29"/>
      <c r="L11" s="41">
        <f t="shared" si="0"/>
        <v>0</v>
      </c>
      <c r="M11" s="25"/>
      <c r="N11" s="197" t="s">
        <v>36</v>
      </c>
      <c r="O11" s="198"/>
      <c r="P11" s="30">
        <f>SUM(P8:P10)</f>
        <v>41265</v>
      </c>
      <c r="S11" s="149"/>
      <c r="T11" s="154"/>
      <c r="U11" s="155"/>
    </row>
    <row r="12" spans="1:22" s="11" customFormat="1" ht="16.5" thickBot="1" x14ac:dyDescent="0.3">
      <c r="A12" s="15"/>
      <c r="B12" s="15"/>
      <c r="C12" s="24"/>
      <c r="D12" s="24"/>
      <c r="E12" s="25"/>
      <c r="F12" s="25"/>
      <c r="G12" s="25"/>
      <c r="H12" s="25"/>
      <c r="I12" s="25"/>
      <c r="J12" s="25"/>
      <c r="K12" s="25"/>
      <c r="L12" s="41">
        <f t="shared" si="0"/>
        <v>0</v>
      </c>
      <c r="M12" s="26"/>
      <c r="N12" s="26"/>
      <c r="O12" s="27"/>
      <c r="P12" s="27"/>
      <c r="S12" s="159"/>
      <c r="T12" s="159"/>
      <c r="U12" s="159"/>
    </row>
    <row r="13" spans="1:22" s="11" customFormat="1" ht="16.5" thickBot="1" x14ac:dyDescent="0.3">
      <c r="A13" s="185" t="s">
        <v>13</v>
      </c>
      <c r="B13" s="186"/>
      <c r="C13" s="179"/>
      <c r="D13" s="180"/>
      <c r="E13" s="14" t="s">
        <v>6</v>
      </c>
      <c r="F13" s="42" t="s">
        <v>7</v>
      </c>
      <c r="G13" s="43" t="s">
        <v>27</v>
      </c>
      <c r="H13" s="43">
        <v>20</v>
      </c>
      <c r="I13" s="43">
        <v>3.7</v>
      </c>
      <c r="J13" s="43">
        <f>I13*H13</f>
        <v>74</v>
      </c>
      <c r="K13" s="46">
        <v>649.63</v>
      </c>
      <c r="L13" s="51">
        <f t="shared" si="0"/>
        <v>12992.6</v>
      </c>
      <c r="M13" s="44">
        <v>1</v>
      </c>
      <c r="N13" s="44" t="s">
        <v>9</v>
      </c>
      <c r="O13" s="28">
        <v>2148.75</v>
      </c>
      <c r="P13" s="45">
        <f>H13*M13*O13</f>
        <v>42975</v>
      </c>
      <c r="S13" s="147">
        <v>0</v>
      </c>
      <c r="T13" s="150">
        <f>P16-S13*P16</f>
        <v>148200</v>
      </c>
      <c r="U13" s="151"/>
    </row>
    <row r="14" spans="1:22" s="11" customFormat="1" ht="16.5" thickBot="1" x14ac:dyDescent="0.3">
      <c r="A14" s="187"/>
      <c r="B14" s="188"/>
      <c r="C14" s="181" t="s">
        <v>14</v>
      </c>
      <c r="D14" s="182"/>
      <c r="E14" s="14" t="s">
        <v>6</v>
      </c>
      <c r="F14" s="42" t="s">
        <v>10</v>
      </c>
      <c r="G14" s="43" t="s">
        <v>27</v>
      </c>
      <c r="H14" s="43">
        <v>15</v>
      </c>
      <c r="I14" s="43">
        <v>4.3</v>
      </c>
      <c r="J14" s="43">
        <f>I14*H14</f>
        <v>64.5</v>
      </c>
      <c r="K14" s="46">
        <v>643.24</v>
      </c>
      <c r="L14" s="51">
        <f t="shared" si="0"/>
        <v>9648.6</v>
      </c>
      <c r="M14" s="44">
        <v>1</v>
      </c>
      <c r="N14" s="44" t="s">
        <v>11</v>
      </c>
      <c r="O14" s="28">
        <v>2417.5</v>
      </c>
      <c r="P14" s="45">
        <f>H14*M14*O14</f>
        <v>36262.5</v>
      </c>
      <c r="S14" s="148"/>
      <c r="T14" s="152"/>
      <c r="U14" s="153"/>
    </row>
    <row r="15" spans="1:22" s="11" customFormat="1" ht="16.5" thickBot="1" x14ac:dyDescent="0.3">
      <c r="A15" s="189"/>
      <c r="B15" s="190"/>
      <c r="C15" s="183"/>
      <c r="D15" s="184"/>
      <c r="E15" s="14" t="s">
        <v>6</v>
      </c>
      <c r="F15" s="42" t="s">
        <v>10</v>
      </c>
      <c r="G15" s="43" t="s">
        <v>27</v>
      </c>
      <c r="H15" s="43">
        <v>10</v>
      </c>
      <c r="I15" s="43">
        <v>4.2</v>
      </c>
      <c r="J15" s="43">
        <f>I15*H15</f>
        <v>42</v>
      </c>
      <c r="K15" s="46">
        <v>633.53</v>
      </c>
      <c r="L15" s="51">
        <f t="shared" si="0"/>
        <v>6335.2999999999993</v>
      </c>
      <c r="M15" s="44">
        <v>1</v>
      </c>
      <c r="N15" s="44" t="s">
        <v>12</v>
      </c>
      <c r="O15" s="28">
        <v>6896.25</v>
      </c>
      <c r="P15" s="45">
        <f>H15*M15*O15</f>
        <v>68962.5</v>
      </c>
      <c r="S15" s="148"/>
      <c r="T15" s="152"/>
      <c r="U15" s="153"/>
    </row>
    <row r="16" spans="1:22" s="11" customFormat="1" ht="16.5" thickBot="1" x14ac:dyDescent="0.3">
      <c r="A16" s="15"/>
      <c r="B16" s="15"/>
      <c r="C16" s="24"/>
      <c r="D16" s="24"/>
      <c r="E16" s="25"/>
      <c r="F16" s="197" t="s">
        <v>32</v>
      </c>
      <c r="G16" s="198"/>
      <c r="H16" s="29">
        <f>SUM(H13:H15)</f>
        <v>45</v>
      </c>
      <c r="I16" s="29"/>
      <c r="J16" s="29"/>
      <c r="K16" s="29"/>
      <c r="L16" s="29"/>
      <c r="M16" s="25"/>
      <c r="N16" s="197" t="s">
        <v>34</v>
      </c>
      <c r="O16" s="198"/>
      <c r="P16" s="30">
        <f>SUM(P13:P15)</f>
        <v>148200</v>
      </c>
      <c r="S16" s="149"/>
      <c r="T16" s="154"/>
      <c r="U16" s="155"/>
    </row>
    <row r="17" spans="1:21" s="11" customFormat="1" ht="16.5" thickBot="1" x14ac:dyDescent="0.3">
      <c r="A17" s="15"/>
      <c r="B17" s="15"/>
      <c r="C17" s="16"/>
      <c r="D17" s="16"/>
      <c r="E17" s="17"/>
      <c r="F17" s="17"/>
      <c r="G17" s="17"/>
      <c r="H17" s="17"/>
      <c r="I17" s="17"/>
      <c r="J17" s="17"/>
      <c r="K17" s="17"/>
      <c r="L17" s="17"/>
      <c r="M17" s="18"/>
      <c r="N17" s="19"/>
      <c r="O17" s="20"/>
      <c r="P17" s="20"/>
    </row>
    <row r="18" spans="1:21" s="11" customFormat="1" ht="16.5" thickBot="1" x14ac:dyDescent="0.3">
      <c r="A18" s="185" t="s">
        <v>15</v>
      </c>
      <c r="B18" s="186"/>
      <c r="C18" s="191"/>
      <c r="D18" s="192"/>
      <c r="E18" s="14" t="s">
        <v>30</v>
      </c>
      <c r="F18" s="14" t="s">
        <v>28</v>
      </c>
      <c r="G18" s="14">
        <v>60</v>
      </c>
      <c r="H18" s="14">
        <v>0</v>
      </c>
      <c r="I18" s="14"/>
      <c r="J18" s="43">
        <f>I18*H18</f>
        <v>0</v>
      </c>
      <c r="K18" s="14">
        <v>0</v>
      </c>
      <c r="L18" s="14">
        <f>K18*H18</f>
        <v>0</v>
      </c>
      <c r="M18" s="21">
        <v>1</v>
      </c>
      <c r="N18" s="21" t="s">
        <v>15</v>
      </c>
      <c r="O18" s="22">
        <v>0</v>
      </c>
      <c r="P18" s="22">
        <f>H18*M18*O18</f>
        <v>0</v>
      </c>
      <c r="S18" s="147">
        <v>0</v>
      </c>
      <c r="T18" s="150">
        <f>P21-S18*P21</f>
        <v>28600</v>
      </c>
      <c r="U18" s="151"/>
    </row>
    <row r="19" spans="1:21" s="11" customFormat="1" ht="16.5" thickBot="1" x14ac:dyDescent="0.3">
      <c r="A19" s="187"/>
      <c r="B19" s="188"/>
      <c r="C19" s="193"/>
      <c r="D19" s="194"/>
      <c r="E19" s="14" t="s">
        <v>30</v>
      </c>
      <c r="F19" s="14" t="s">
        <v>29</v>
      </c>
      <c r="G19" s="14">
        <v>60</v>
      </c>
      <c r="H19" s="14">
        <v>0</v>
      </c>
      <c r="I19" s="14">
        <v>0</v>
      </c>
      <c r="J19" s="43">
        <f>I19*H19</f>
        <v>0</v>
      </c>
      <c r="K19" s="37">
        <v>0</v>
      </c>
      <c r="L19" s="14">
        <f>K19*H19</f>
        <v>0</v>
      </c>
      <c r="M19" s="21">
        <v>1</v>
      </c>
      <c r="N19" s="21" t="s">
        <v>15</v>
      </c>
      <c r="O19" s="22">
        <v>0</v>
      </c>
      <c r="P19" s="22">
        <f>H19*M19*O19</f>
        <v>0</v>
      </c>
      <c r="S19" s="148"/>
      <c r="T19" s="152"/>
      <c r="U19" s="153"/>
    </row>
    <row r="20" spans="1:21" s="11" customFormat="1" ht="16.5" thickBot="1" x14ac:dyDescent="0.3">
      <c r="A20" s="187"/>
      <c r="B20" s="188"/>
      <c r="C20" s="193"/>
      <c r="D20" s="194"/>
      <c r="E20" s="14" t="s">
        <v>30</v>
      </c>
      <c r="F20" s="14" t="s">
        <v>31</v>
      </c>
      <c r="G20" s="14">
        <v>60</v>
      </c>
      <c r="H20" s="14">
        <v>0</v>
      </c>
      <c r="I20" s="14">
        <v>0</v>
      </c>
      <c r="J20" s="43">
        <f>I20*H20</f>
        <v>0</v>
      </c>
      <c r="K20" s="14">
        <v>0</v>
      </c>
      <c r="L20" s="14">
        <f>K20*H20</f>
        <v>0</v>
      </c>
      <c r="M20" s="21">
        <v>1</v>
      </c>
      <c r="N20" s="21" t="s">
        <v>15</v>
      </c>
      <c r="O20" s="22">
        <v>0</v>
      </c>
      <c r="P20" s="22">
        <f>H20*M20*O20</f>
        <v>0</v>
      </c>
      <c r="S20" s="148"/>
      <c r="T20" s="152"/>
      <c r="U20" s="153"/>
    </row>
    <row r="21" spans="1:21" s="11" customFormat="1" ht="16.5" thickBot="1" x14ac:dyDescent="0.3">
      <c r="A21" s="187"/>
      <c r="B21" s="188"/>
      <c r="C21" s="193"/>
      <c r="D21" s="194"/>
      <c r="E21" s="23" t="s">
        <v>30</v>
      </c>
      <c r="F21" s="23" t="s">
        <v>49</v>
      </c>
      <c r="G21" s="14">
        <v>60</v>
      </c>
      <c r="H21" s="14">
        <v>4</v>
      </c>
      <c r="I21" s="14">
        <v>5.8</v>
      </c>
      <c r="J21" s="43">
        <f>H21*I21</f>
        <v>23.2</v>
      </c>
      <c r="K21" s="37">
        <v>632.15</v>
      </c>
      <c r="L21" s="37">
        <f>K21*H21</f>
        <v>2528.6</v>
      </c>
      <c r="M21" s="21">
        <v>1</v>
      </c>
      <c r="N21" s="21" t="s">
        <v>15</v>
      </c>
      <c r="O21" s="22">
        <v>7150</v>
      </c>
      <c r="P21" s="22">
        <f>H21*M21*O21</f>
        <v>28600</v>
      </c>
      <c r="S21" s="149"/>
      <c r="T21" s="154"/>
      <c r="U21" s="155"/>
    </row>
    <row r="22" spans="1:21" s="11" customFormat="1" ht="16.5" thickBot="1" x14ac:dyDescent="0.3">
      <c r="A22" s="15"/>
      <c r="B22" s="15"/>
      <c r="C22" s="24"/>
      <c r="D22" s="24"/>
      <c r="E22" s="25"/>
      <c r="F22" s="23" t="s">
        <v>50</v>
      </c>
      <c r="G22" s="14">
        <v>60</v>
      </c>
      <c r="H22" s="14">
        <v>0</v>
      </c>
      <c r="I22" s="14"/>
      <c r="J22" s="43">
        <f>I22*H22</f>
        <v>0</v>
      </c>
      <c r="K22" s="14">
        <v>0</v>
      </c>
      <c r="L22" s="14">
        <f>K22*H22</f>
        <v>0</v>
      </c>
      <c r="M22" s="21">
        <v>1</v>
      </c>
      <c r="N22" s="21" t="s">
        <v>15</v>
      </c>
      <c r="O22" s="22">
        <v>0</v>
      </c>
      <c r="P22" s="22">
        <f>H22*M22*O22</f>
        <v>0</v>
      </c>
    </row>
    <row r="23" spans="1:21" s="6" customFormat="1" ht="18" thickBot="1" x14ac:dyDescent="0.3">
      <c r="A23" s="2"/>
      <c r="B23" s="2"/>
      <c r="C23" s="2"/>
      <c r="D23" s="2"/>
      <c r="E23" s="2"/>
      <c r="F23" s="197" t="s">
        <v>35</v>
      </c>
      <c r="G23" s="198"/>
      <c r="H23" s="29">
        <f>SUM(H18:H22)</f>
        <v>4</v>
      </c>
      <c r="I23" s="29"/>
      <c r="J23" s="29"/>
      <c r="K23" s="29"/>
      <c r="L23" s="29"/>
      <c r="M23" s="25"/>
      <c r="N23" s="197" t="s">
        <v>38</v>
      </c>
      <c r="O23" s="198"/>
      <c r="P23" s="30">
        <f>SUM(P18:R22)</f>
        <v>28600</v>
      </c>
    </row>
    <row r="24" spans="1:21" s="6" customFormat="1" ht="24" customHeight="1" thickBot="1" x14ac:dyDescent="0.3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6">
        <f>SUM(L8:L10,L13:L15,L18:L22)</f>
        <v>54621.9</v>
      </c>
      <c r="M24" s="4"/>
      <c r="N24" s="5"/>
      <c r="Q24" s="30">
        <f>P26*2</f>
        <v>436130</v>
      </c>
      <c r="R24" s="30">
        <f>Q24*12</f>
        <v>5233560</v>
      </c>
    </row>
    <row r="25" spans="1:21" s="6" customFormat="1" ht="24" customHeight="1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6"/>
      <c r="M25" s="4"/>
      <c r="N25" s="5"/>
      <c r="Q25" s="57"/>
      <c r="R25" s="57"/>
    </row>
    <row r="26" spans="1:21" s="9" customFormat="1" ht="18.75" x14ac:dyDescent="0.25">
      <c r="F26" s="195" t="s">
        <v>37</v>
      </c>
      <c r="G26" s="196"/>
      <c r="H26" s="3">
        <f>SUM(H11+H16+H23)</f>
        <v>85</v>
      </c>
      <c r="I26" s="3"/>
      <c r="J26" s="3"/>
      <c r="K26" s="3"/>
      <c r="L26" s="3"/>
      <c r="M26" s="4"/>
      <c r="N26" s="199" t="s">
        <v>39</v>
      </c>
      <c r="O26" s="200"/>
      <c r="P26" s="36">
        <f>P11+P16+P23</f>
        <v>218065</v>
      </c>
    </row>
    <row r="27" spans="1:21" ht="15.75" x14ac:dyDescent="0.2">
      <c r="F27" s="9"/>
      <c r="G27" s="9"/>
      <c r="H27" s="7"/>
      <c r="I27" s="7"/>
      <c r="J27" s="7"/>
      <c r="K27" s="7"/>
      <c r="L27" s="52"/>
      <c r="M27" s="7"/>
      <c r="N27" s="8"/>
      <c r="O27" s="9"/>
      <c r="P27" s="9"/>
    </row>
    <row r="28" spans="1:21" ht="21" x14ac:dyDescent="0.2">
      <c r="J28" s="202" t="s">
        <v>52</v>
      </c>
      <c r="K28" s="202"/>
      <c r="L28" s="203"/>
      <c r="M28" s="204">
        <v>0</v>
      </c>
      <c r="N28" s="205"/>
      <c r="O28" s="201">
        <f>P26-M28*P26</f>
        <v>218065</v>
      </c>
      <c r="P28" s="201"/>
    </row>
    <row r="29" spans="1:21" ht="15" x14ac:dyDescent="0.25">
      <c r="N29" s="35"/>
    </row>
    <row r="32" spans="1:21" ht="15" x14ac:dyDescent="0.25">
      <c r="A32" s="144" t="s">
        <v>48</v>
      </c>
      <c r="B32" s="50"/>
      <c r="C32" s="50"/>
      <c r="D32" s="50"/>
      <c r="E32" s="50"/>
    </row>
    <row r="33" spans="1:16" ht="15" x14ac:dyDescent="0.25">
      <c r="A33" s="49"/>
      <c r="B33" s="49"/>
      <c r="C33" s="49"/>
      <c r="D33" s="49"/>
      <c r="E33" s="49"/>
      <c r="F33" s="50"/>
      <c r="G33" s="50"/>
      <c r="H33" s="50"/>
      <c r="I33" s="50"/>
      <c r="J33" s="50"/>
      <c r="K33" s="50"/>
      <c r="L33" s="55"/>
      <c r="M33" s="50"/>
      <c r="N33" s="50"/>
      <c r="O33" s="50"/>
      <c r="P33" s="50"/>
    </row>
    <row r="34" spans="1:16" x14ac:dyDescent="0.2">
      <c r="F34" s="49"/>
      <c r="G34" s="49"/>
      <c r="H34" s="49"/>
      <c r="I34" s="49"/>
      <c r="J34" s="49"/>
      <c r="K34" s="49"/>
      <c r="M34" s="49"/>
      <c r="N34" s="49"/>
      <c r="O34" s="49"/>
      <c r="P34" s="49"/>
    </row>
  </sheetData>
  <mergeCells count="33">
    <mergeCell ref="O28:P28"/>
    <mergeCell ref="J28:L28"/>
    <mergeCell ref="M28:N28"/>
    <mergeCell ref="N11:O11"/>
    <mergeCell ref="N16:O16"/>
    <mergeCell ref="F26:G26"/>
    <mergeCell ref="N23:O23"/>
    <mergeCell ref="N26:O26"/>
    <mergeCell ref="F11:G11"/>
    <mergeCell ref="F16:G16"/>
    <mergeCell ref="F23:G23"/>
    <mergeCell ref="A8:B10"/>
    <mergeCell ref="C8:D10"/>
    <mergeCell ref="A13:B15"/>
    <mergeCell ref="C13:D15"/>
    <mergeCell ref="C18:D21"/>
    <mergeCell ref="A18:B21"/>
    <mergeCell ref="S1:U5"/>
    <mergeCell ref="S18:S21"/>
    <mergeCell ref="T18:U21"/>
    <mergeCell ref="A6:U6"/>
    <mergeCell ref="S8:S11"/>
    <mergeCell ref="T8:U11"/>
    <mergeCell ref="S13:S16"/>
    <mergeCell ref="T13:U16"/>
    <mergeCell ref="S12:U12"/>
    <mergeCell ref="T7:U7"/>
    <mergeCell ref="B1:C1"/>
    <mergeCell ref="B2:C2"/>
    <mergeCell ref="B3:C3"/>
    <mergeCell ref="B4:C4"/>
    <mergeCell ref="A7:B7"/>
    <mergeCell ref="C7:D7"/>
  </mergeCells>
  <pageMargins left="0.511811024" right="0.511811024" top="0.78740157499999996" bottom="0.78740157499999996" header="0.31496062000000002" footer="0.31496062000000002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1EEA8-2C85-4FD4-ABFC-483B721E687E}">
  <dimension ref="A1:L12"/>
  <sheetViews>
    <sheetView showGridLines="0" tabSelected="1" zoomScale="70" zoomScaleNormal="70" workbookViewId="0">
      <selection activeCell="I36" sqref="I36"/>
    </sheetView>
  </sheetViews>
  <sheetFormatPr defaultRowHeight="15" x14ac:dyDescent="0.25"/>
  <cols>
    <col min="3" max="3" width="20.42578125" customWidth="1"/>
    <col min="4" max="4" width="16.140625" customWidth="1"/>
    <col min="5" max="5" width="17.28515625" customWidth="1"/>
    <col min="6" max="6" width="17" customWidth="1"/>
    <col min="9" max="9" width="14.7109375" customWidth="1"/>
    <col min="10" max="10" width="9.42578125" bestFit="1" customWidth="1"/>
    <col min="11" max="11" width="12" bestFit="1" customWidth="1"/>
    <col min="12" max="12" width="31.42578125" bestFit="1" customWidth="1"/>
  </cols>
  <sheetData>
    <row r="1" spans="1:12" ht="26.25" thickBot="1" x14ac:dyDescent="0.3">
      <c r="A1" s="169" t="s">
        <v>17</v>
      </c>
      <c r="B1" s="170"/>
      <c r="C1" s="32" t="s">
        <v>20</v>
      </c>
      <c r="D1" s="31" t="s">
        <v>21</v>
      </c>
      <c r="E1" s="33" t="s">
        <v>22</v>
      </c>
      <c r="F1" s="33" t="s">
        <v>41</v>
      </c>
      <c r="G1" s="33" t="s">
        <v>42</v>
      </c>
      <c r="H1" s="33" t="s">
        <v>43</v>
      </c>
      <c r="I1" s="33" t="s">
        <v>44</v>
      </c>
      <c r="J1" s="32" t="s">
        <v>24</v>
      </c>
      <c r="K1" s="31" t="s">
        <v>25</v>
      </c>
      <c r="L1" s="31" t="s">
        <v>53</v>
      </c>
    </row>
    <row r="2" spans="1:12" ht="16.5" thickBot="1" x14ac:dyDescent="0.3">
      <c r="A2" s="206" t="s">
        <v>54</v>
      </c>
      <c r="B2" s="206"/>
      <c r="C2" s="14" t="s">
        <v>55</v>
      </c>
      <c r="D2" s="14" t="s">
        <v>8</v>
      </c>
      <c r="E2" s="38">
        <v>4</v>
      </c>
      <c r="F2" s="14">
        <v>3.7</v>
      </c>
      <c r="G2" s="14">
        <f>F2*E2</f>
        <v>14.8</v>
      </c>
      <c r="H2" s="40">
        <v>527</v>
      </c>
      <c r="I2" s="58">
        <f>H2*E2</f>
        <v>2108</v>
      </c>
      <c r="J2" s="14" t="s">
        <v>56</v>
      </c>
      <c r="K2" s="59">
        <v>2148.25</v>
      </c>
      <c r="L2" s="28">
        <f>K2*E2</f>
        <v>8593</v>
      </c>
    </row>
    <row r="3" spans="1:12" ht="16.5" thickBot="1" x14ac:dyDescent="0.3">
      <c r="A3" s="207"/>
      <c r="B3" s="207"/>
      <c r="C3" s="197" t="s">
        <v>33</v>
      </c>
      <c r="D3" s="198"/>
      <c r="E3" s="29">
        <v>4</v>
      </c>
      <c r="F3" s="60">
        <f>H3*E3</f>
        <v>0</v>
      </c>
      <c r="G3" s="60"/>
      <c r="H3" s="60"/>
      <c r="I3" s="61"/>
      <c r="J3" s="197" t="s">
        <v>36</v>
      </c>
      <c r="K3" s="198"/>
      <c r="L3" s="30">
        <f>L2*5%</f>
        <v>429.65000000000003</v>
      </c>
    </row>
    <row r="4" spans="1:12" ht="15.75" thickBot="1" x14ac:dyDescent="0.3">
      <c r="A4" s="207"/>
      <c r="B4" s="207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2" ht="16.5" thickBot="1" x14ac:dyDescent="0.3">
      <c r="A5" s="207"/>
      <c r="B5" s="207"/>
      <c r="C5" s="14" t="s">
        <v>57</v>
      </c>
      <c r="D5" s="14" t="s">
        <v>8</v>
      </c>
      <c r="E5" s="14">
        <v>8</v>
      </c>
      <c r="F5" s="14">
        <v>4.4000000000000004</v>
      </c>
      <c r="G5" s="14">
        <f>F5*E5</f>
        <v>35.200000000000003</v>
      </c>
      <c r="H5" s="40">
        <v>464</v>
      </c>
      <c r="I5" s="58">
        <f>H5*E5</f>
        <v>3712</v>
      </c>
      <c r="J5" s="14" t="s">
        <v>56</v>
      </c>
      <c r="K5" s="59">
        <v>2148.25</v>
      </c>
      <c r="L5" s="28">
        <f>K5*E5</f>
        <v>17186</v>
      </c>
    </row>
    <row r="6" spans="1:12" ht="16.5" thickBot="1" x14ac:dyDescent="0.3">
      <c r="A6" s="207"/>
      <c r="B6" s="207"/>
      <c r="C6" s="197" t="s">
        <v>33</v>
      </c>
      <c r="D6" s="198"/>
      <c r="E6" s="29">
        <v>8</v>
      </c>
      <c r="F6" s="60">
        <f>H6*E6</f>
        <v>0</v>
      </c>
      <c r="G6" s="60"/>
      <c r="H6" s="60"/>
      <c r="I6" s="61"/>
      <c r="J6" s="197" t="s">
        <v>36</v>
      </c>
      <c r="K6" s="198"/>
      <c r="L6" s="30">
        <f>L5*5%</f>
        <v>859.30000000000007</v>
      </c>
    </row>
    <row r="7" spans="1:12" ht="15.75" thickBot="1" x14ac:dyDescent="0.3">
      <c r="A7" s="207"/>
      <c r="B7" s="207"/>
    </row>
    <row r="8" spans="1:12" ht="16.5" thickBot="1" x14ac:dyDescent="0.3">
      <c r="A8" s="207"/>
      <c r="B8" s="207"/>
      <c r="C8" s="39" t="s">
        <v>58</v>
      </c>
      <c r="D8" s="14" t="s">
        <v>8</v>
      </c>
      <c r="E8" s="14">
        <v>12</v>
      </c>
      <c r="F8" s="14">
        <v>4.2</v>
      </c>
      <c r="G8" s="14">
        <f>F8*E8</f>
        <v>50.400000000000006</v>
      </c>
      <c r="H8" s="40">
        <v>439</v>
      </c>
      <c r="I8" s="58">
        <f>H8*E8</f>
        <v>5268</v>
      </c>
      <c r="J8" s="14" t="s">
        <v>56</v>
      </c>
      <c r="K8" s="59">
        <v>2148.25</v>
      </c>
      <c r="L8" s="28">
        <f>K8*E8</f>
        <v>25779</v>
      </c>
    </row>
    <row r="9" spans="1:12" ht="16.5" thickBot="1" x14ac:dyDescent="0.3">
      <c r="A9" s="207"/>
      <c r="B9" s="207"/>
      <c r="C9" s="197" t="s">
        <v>33</v>
      </c>
      <c r="D9" s="198"/>
      <c r="E9" s="29">
        <v>12</v>
      </c>
      <c r="F9" s="60">
        <f>H9*E9</f>
        <v>0</v>
      </c>
      <c r="G9" s="60"/>
      <c r="H9" s="60"/>
      <c r="I9" s="61"/>
      <c r="J9" s="197" t="s">
        <v>36</v>
      </c>
      <c r="K9" s="198"/>
      <c r="L9" s="30">
        <f>L8*5%</f>
        <v>1288.95</v>
      </c>
    </row>
    <row r="12" spans="1:12" x14ac:dyDescent="0.25">
      <c r="A12" s="144" t="s">
        <v>48</v>
      </c>
    </row>
  </sheetData>
  <mergeCells count="9">
    <mergeCell ref="A1:B1"/>
    <mergeCell ref="A2:B9"/>
    <mergeCell ref="C3:D3"/>
    <mergeCell ref="J3:K3"/>
    <mergeCell ref="C4:L4"/>
    <mergeCell ref="C6:D6"/>
    <mergeCell ref="J6:K6"/>
    <mergeCell ref="C9:D9"/>
    <mergeCell ref="J9:K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77688-DF09-4D81-999E-F124BF76E60A}">
  <dimension ref="B1:FG143"/>
  <sheetViews>
    <sheetView showGridLines="0" tabSelected="1" zoomScale="70" zoomScaleNormal="70" workbookViewId="0">
      <selection activeCell="I36" sqref="I36"/>
    </sheetView>
  </sheetViews>
  <sheetFormatPr defaultColWidth="10.42578125" defaultRowHeight="25.5" customHeight="1" x14ac:dyDescent="0.2"/>
  <cols>
    <col min="1" max="1" width="1.5703125" style="141" customWidth="1"/>
    <col min="2" max="2" width="1.140625" style="96" customWidth="1"/>
    <col min="3" max="3" width="43.42578125" style="141" customWidth="1"/>
    <col min="4" max="4" width="43.85546875" style="141" customWidth="1"/>
    <col min="5" max="5" width="27.85546875" style="141" customWidth="1"/>
    <col min="6" max="6" width="87" style="141" customWidth="1"/>
    <col min="7" max="7" width="11.7109375" style="141" customWidth="1"/>
    <col min="8" max="8" width="19.5703125" style="141" customWidth="1"/>
    <col min="9" max="9" width="15.140625" style="141" customWidth="1"/>
    <col min="10" max="10" width="24.140625" style="142" customWidth="1"/>
    <col min="11" max="11" width="24" style="141" customWidth="1"/>
    <col min="12" max="12" width="22.85546875" style="143" customWidth="1"/>
    <col min="13" max="13" width="16" style="141" customWidth="1"/>
    <col min="14" max="14" width="35.5703125" style="143" customWidth="1"/>
    <col min="15" max="15" width="11.42578125" style="141" customWidth="1"/>
    <col min="16" max="16" width="22" style="143" customWidth="1"/>
    <col min="17" max="17" width="29.7109375" style="143" customWidth="1"/>
    <col min="18" max="25" width="10.42578125" style="96"/>
    <col min="26" max="16384" width="10.42578125" style="141"/>
  </cols>
  <sheetData>
    <row r="1" spans="2:163" s="62" customFormat="1" ht="25.5" customHeight="1" x14ac:dyDescent="0.25">
      <c r="C1" s="63"/>
      <c r="D1" s="64"/>
      <c r="E1" s="63"/>
      <c r="F1" s="63"/>
      <c r="G1" s="64"/>
      <c r="H1" s="64"/>
      <c r="I1" s="64"/>
      <c r="J1" s="65"/>
      <c r="K1" s="65"/>
      <c r="L1" s="66"/>
      <c r="N1" s="66"/>
      <c r="P1" s="66"/>
      <c r="Q1" s="66"/>
    </row>
    <row r="2" spans="2:163" s="62" customFormat="1" ht="25.5" customHeight="1" x14ac:dyDescent="0.2">
      <c r="C2" s="67"/>
      <c r="D2" s="68"/>
      <c r="E2" s="68"/>
      <c r="F2" s="69"/>
      <c r="G2" s="69"/>
      <c r="H2" s="70"/>
      <c r="I2" s="70"/>
      <c r="J2" s="71"/>
      <c r="K2" s="69"/>
      <c r="L2" s="72"/>
      <c r="M2" s="69"/>
      <c r="N2" s="72"/>
      <c r="O2" s="69"/>
      <c r="P2" s="72"/>
      <c r="Q2" s="73"/>
    </row>
    <row r="3" spans="2:163" s="62" customFormat="1" ht="25.5" customHeight="1" x14ac:dyDescent="0.2">
      <c r="C3" s="74"/>
      <c r="D3" s="75"/>
      <c r="E3" s="76" t="s">
        <v>59</v>
      </c>
      <c r="F3" s="77"/>
      <c r="G3" s="77"/>
      <c r="H3" s="78"/>
      <c r="I3" s="78"/>
      <c r="J3" s="79"/>
      <c r="K3" s="77"/>
      <c r="L3" s="80"/>
      <c r="M3" s="77"/>
      <c r="N3" s="80"/>
      <c r="O3" s="77"/>
      <c r="P3" s="80"/>
      <c r="Q3" s="81"/>
    </row>
    <row r="4" spans="2:163" s="84" customFormat="1" ht="10.5" customHeight="1" x14ac:dyDescent="0.2">
      <c r="B4" s="62"/>
      <c r="C4" s="74"/>
      <c r="D4" s="82"/>
      <c r="E4" s="83"/>
      <c r="F4" s="77"/>
      <c r="G4" s="77"/>
      <c r="H4" s="78"/>
      <c r="I4" s="78"/>
      <c r="J4" s="79"/>
      <c r="K4" s="77"/>
      <c r="L4" s="80"/>
      <c r="M4" s="77"/>
      <c r="N4" s="80"/>
      <c r="O4" s="77"/>
      <c r="P4" s="80"/>
      <c r="Q4" s="81"/>
      <c r="R4" s="62"/>
      <c r="S4" s="62"/>
      <c r="T4" s="62"/>
      <c r="U4" s="62"/>
      <c r="V4" s="62"/>
      <c r="W4" s="62"/>
      <c r="X4" s="62"/>
      <c r="Y4" s="62"/>
    </row>
    <row r="5" spans="2:163" s="84" customFormat="1" ht="13.5" customHeight="1" x14ac:dyDescent="0.25">
      <c r="B5" s="62"/>
      <c r="C5" s="74"/>
      <c r="D5" s="85"/>
      <c r="E5" s="86" t="s">
        <v>60</v>
      </c>
      <c r="F5" s="77"/>
      <c r="G5" s="77"/>
      <c r="H5" s="87"/>
      <c r="I5" s="87"/>
      <c r="J5" s="79"/>
      <c r="K5" s="77"/>
      <c r="L5" s="80"/>
      <c r="M5" s="77"/>
      <c r="N5" s="80"/>
      <c r="O5" s="77"/>
      <c r="P5" s="80"/>
      <c r="Q5" s="81"/>
      <c r="R5" s="62"/>
      <c r="S5" s="62"/>
      <c r="T5" s="62"/>
      <c r="U5" s="62"/>
      <c r="V5" s="62"/>
      <c r="W5" s="62"/>
      <c r="X5" s="62"/>
      <c r="Y5" s="62"/>
    </row>
    <row r="6" spans="2:163" s="84" customFormat="1" ht="25.5" customHeight="1" x14ac:dyDescent="0.25">
      <c r="B6" s="62"/>
      <c r="C6" s="74"/>
      <c r="D6" s="85"/>
      <c r="E6" s="86" t="s">
        <v>61</v>
      </c>
      <c r="F6" s="77"/>
      <c r="G6" s="77"/>
      <c r="H6" s="87"/>
      <c r="I6" s="87"/>
      <c r="J6" s="79"/>
      <c r="K6" s="77"/>
      <c r="L6" s="80"/>
      <c r="M6" s="77"/>
      <c r="N6" s="80"/>
      <c r="O6" s="77"/>
      <c r="P6" s="80"/>
      <c r="Q6" s="81"/>
      <c r="R6" s="62"/>
      <c r="S6" s="62"/>
      <c r="T6" s="62"/>
      <c r="U6" s="62"/>
      <c r="V6" s="62"/>
      <c r="W6" s="62"/>
      <c r="X6" s="62"/>
      <c r="Y6" s="62"/>
    </row>
    <row r="7" spans="2:163" s="84" customFormat="1" ht="25.5" customHeight="1" x14ac:dyDescent="0.25">
      <c r="B7" s="62"/>
      <c r="C7" s="74"/>
      <c r="D7" s="85"/>
      <c r="E7" s="86" t="s">
        <v>62</v>
      </c>
      <c r="F7" s="77"/>
      <c r="G7" s="77"/>
      <c r="H7" s="87"/>
      <c r="I7" s="87"/>
      <c r="J7" s="79"/>
      <c r="K7" s="77"/>
      <c r="L7" s="80"/>
      <c r="M7" s="77"/>
      <c r="N7" s="80"/>
      <c r="O7" s="77"/>
      <c r="P7" s="80"/>
      <c r="Q7" s="81"/>
      <c r="R7" s="62"/>
      <c r="S7" s="62"/>
      <c r="T7" s="62"/>
      <c r="U7" s="62"/>
      <c r="V7" s="62"/>
      <c r="W7" s="62"/>
      <c r="X7" s="62"/>
      <c r="Y7" s="62"/>
    </row>
    <row r="8" spans="2:163" s="84" customFormat="1" ht="25.5" customHeight="1" x14ac:dyDescent="0.2">
      <c r="B8" s="62"/>
      <c r="C8" s="88"/>
      <c r="D8" s="89"/>
      <c r="E8" s="89"/>
      <c r="F8" s="90"/>
      <c r="G8" s="90"/>
      <c r="H8" s="91"/>
      <c r="I8" s="91"/>
      <c r="J8" s="92"/>
      <c r="K8" s="90"/>
      <c r="L8" s="93"/>
      <c r="M8" s="90"/>
      <c r="N8" s="93"/>
      <c r="O8" s="90"/>
      <c r="P8" s="93"/>
      <c r="Q8" s="94"/>
      <c r="R8" s="62"/>
      <c r="S8" s="62"/>
      <c r="T8" s="62"/>
      <c r="U8" s="62"/>
      <c r="V8" s="62"/>
      <c r="W8" s="62"/>
      <c r="X8" s="62"/>
      <c r="Y8" s="62"/>
    </row>
    <row r="9" spans="2:163" s="62" customFormat="1" ht="25.5" customHeight="1" x14ac:dyDescent="0.2">
      <c r="C9" s="63"/>
      <c r="D9" s="95"/>
      <c r="E9" s="63"/>
      <c r="F9" s="95"/>
      <c r="G9" s="96"/>
      <c r="H9" s="64"/>
      <c r="I9" s="64"/>
      <c r="J9" s="64"/>
      <c r="L9" s="66"/>
      <c r="N9" s="66"/>
      <c r="P9" s="66"/>
      <c r="Q9" s="66"/>
    </row>
    <row r="10" spans="2:163" s="96" customFormat="1" ht="25.5" customHeight="1" x14ac:dyDescent="0.3">
      <c r="C10" s="97" t="s">
        <v>63</v>
      </c>
      <c r="J10" s="98"/>
      <c r="K10" s="99"/>
      <c r="L10" s="100"/>
      <c r="M10" s="99"/>
      <c r="N10" s="100"/>
      <c r="O10" s="99"/>
      <c r="P10" s="100"/>
      <c r="Q10" s="100"/>
    </row>
    <row r="11" spans="2:163" s="96" customFormat="1" ht="25.5" customHeight="1" x14ac:dyDescent="0.2"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</row>
    <row r="12" spans="2:163" s="62" customFormat="1" ht="46.5" customHeight="1" x14ac:dyDescent="0.25">
      <c r="C12" s="101" t="s">
        <v>64</v>
      </c>
      <c r="D12" s="102" t="s">
        <v>65</v>
      </c>
      <c r="E12" s="103" t="s">
        <v>66</v>
      </c>
      <c r="F12" s="102" t="s">
        <v>67</v>
      </c>
      <c r="G12" s="211" t="s">
        <v>68</v>
      </c>
      <c r="H12" s="211"/>
      <c r="I12" s="104" t="s">
        <v>69</v>
      </c>
      <c r="J12" s="104" t="s">
        <v>70</v>
      </c>
      <c r="K12" s="104" t="s">
        <v>71</v>
      </c>
      <c r="L12" s="212" t="s">
        <v>72</v>
      </c>
      <c r="M12" s="212"/>
      <c r="N12" s="105" t="s">
        <v>73</v>
      </c>
      <c r="O12" s="106" t="s">
        <v>74</v>
      </c>
      <c r="P12" s="107" t="s">
        <v>75</v>
      </c>
      <c r="Q12" s="108" t="s">
        <v>76</v>
      </c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</row>
    <row r="13" spans="2:163" s="62" customFormat="1" ht="42" customHeight="1" x14ac:dyDescent="0.25">
      <c r="C13" s="109" t="s">
        <v>77</v>
      </c>
      <c r="D13" s="110" t="s">
        <v>78</v>
      </c>
      <c r="E13" s="110" t="s">
        <v>79</v>
      </c>
      <c r="F13" s="111" t="s">
        <v>80</v>
      </c>
      <c r="G13" s="112">
        <v>1</v>
      </c>
      <c r="H13" s="113" t="s">
        <v>81</v>
      </c>
      <c r="I13" s="113" t="s">
        <v>82</v>
      </c>
      <c r="J13" s="114">
        <f>10000*G13</f>
        <v>10000</v>
      </c>
      <c r="K13" s="115" t="s">
        <v>83</v>
      </c>
      <c r="L13" s="116">
        <v>400</v>
      </c>
      <c r="M13" s="113" t="s">
        <v>84</v>
      </c>
      <c r="N13" s="117">
        <f>L13*J13/1000</f>
        <v>4000</v>
      </c>
      <c r="O13" s="118">
        <v>0.9</v>
      </c>
      <c r="P13" s="117">
        <f>L13-(L13*O13)</f>
        <v>40</v>
      </c>
      <c r="Q13" s="119">
        <f>N13-(N13*O13)</f>
        <v>400</v>
      </c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</row>
    <row r="14" spans="2:163" s="62" customFormat="1" ht="63.75" customHeight="1" x14ac:dyDescent="0.25">
      <c r="C14" s="109" t="s">
        <v>85</v>
      </c>
      <c r="D14" s="120" t="s">
        <v>86</v>
      </c>
      <c r="E14" s="121" t="s">
        <v>87</v>
      </c>
      <c r="F14" s="111" t="s">
        <v>88</v>
      </c>
      <c r="G14" s="112">
        <v>1</v>
      </c>
      <c r="H14" s="113" t="s">
        <v>81</v>
      </c>
      <c r="I14" s="113" t="s">
        <v>82</v>
      </c>
      <c r="J14" s="114">
        <f>50000*G14</f>
        <v>50000</v>
      </c>
      <c r="K14" s="115" t="s">
        <v>83</v>
      </c>
      <c r="L14" s="116">
        <v>91</v>
      </c>
      <c r="M14" s="113" t="s">
        <v>84</v>
      </c>
      <c r="N14" s="117">
        <f>L14*J14/1000</f>
        <v>4550</v>
      </c>
      <c r="O14" s="118">
        <v>0.9</v>
      </c>
      <c r="P14" s="117">
        <f>L14-(L14*O14)</f>
        <v>9.0999999999999943</v>
      </c>
      <c r="Q14" s="119">
        <f>N14-(N14*O14)</f>
        <v>455</v>
      </c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</row>
    <row r="15" spans="2:163" s="62" customFormat="1" ht="70.5" customHeight="1" x14ac:dyDescent="0.25">
      <c r="C15" s="109" t="s">
        <v>89</v>
      </c>
      <c r="D15" s="120" t="s">
        <v>90</v>
      </c>
      <c r="E15" s="122" t="s">
        <v>91</v>
      </c>
      <c r="F15" s="123" t="s">
        <v>92</v>
      </c>
      <c r="G15" s="112">
        <v>1</v>
      </c>
      <c r="H15" s="113" t="s">
        <v>93</v>
      </c>
      <c r="I15" s="113" t="s">
        <v>82</v>
      </c>
      <c r="J15" s="114">
        <f>800000*G15</f>
        <v>800000</v>
      </c>
      <c r="K15" s="115" t="s">
        <v>94</v>
      </c>
      <c r="L15" s="116">
        <v>32000</v>
      </c>
      <c r="M15" s="113" t="s">
        <v>95</v>
      </c>
      <c r="N15" s="117">
        <f>L15*G15</f>
        <v>32000</v>
      </c>
      <c r="O15" s="118">
        <v>0.9</v>
      </c>
      <c r="P15" s="117">
        <f>L15-(L15*O15)</f>
        <v>3200</v>
      </c>
      <c r="Q15" s="119">
        <f>N15-(N15*O15)</f>
        <v>3200</v>
      </c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</row>
    <row r="16" spans="2:163" s="62" customFormat="1" ht="25.5" customHeight="1" x14ac:dyDescent="0.25">
      <c r="C16" s="124" t="s">
        <v>96</v>
      </c>
      <c r="D16" s="125"/>
      <c r="E16" s="126"/>
      <c r="F16" s="125"/>
      <c r="G16" s="127"/>
      <c r="H16" s="126"/>
      <c r="I16" s="128"/>
      <c r="J16" s="129">
        <f>SUM(J13:J15)</f>
        <v>860000</v>
      </c>
      <c r="K16" s="130"/>
      <c r="L16" s="131"/>
      <c r="M16" s="132"/>
      <c r="N16" s="133">
        <f>SUM(N13:N15)</f>
        <v>40550</v>
      </c>
      <c r="O16" s="134"/>
      <c r="P16" s="135"/>
      <c r="Q16" s="136">
        <f>SUM(Q13:Q15)</f>
        <v>4055</v>
      </c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</row>
    <row r="17" spans="3:158" s="62" customFormat="1" ht="25.5" customHeight="1" x14ac:dyDescent="0.25">
      <c r="C17" s="209" t="s">
        <v>97</v>
      </c>
      <c r="D17" s="209"/>
      <c r="E17" s="209"/>
      <c r="F17" s="209"/>
      <c r="G17" s="127"/>
      <c r="H17" s="126"/>
      <c r="I17" s="128"/>
      <c r="J17" s="129" t="s">
        <v>98</v>
      </c>
      <c r="K17" s="130"/>
      <c r="L17" s="131"/>
      <c r="M17" s="137"/>
      <c r="N17" s="138" t="s">
        <v>99</v>
      </c>
      <c r="O17" s="134"/>
      <c r="P17" s="135"/>
      <c r="Q17" s="136" t="s">
        <v>100</v>
      </c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</row>
    <row r="18" spans="3:158" s="96" customFormat="1" ht="25.5" customHeight="1" x14ac:dyDescent="0.2">
      <c r="J18" s="139"/>
      <c r="L18" s="140"/>
      <c r="N18" s="140"/>
      <c r="P18" s="140"/>
      <c r="Q18" s="140"/>
    </row>
    <row r="19" spans="3:158" s="96" customFormat="1" ht="25.5" customHeight="1" x14ac:dyDescent="0.3">
      <c r="C19" s="97" t="s">
        <v>101</v>
      </c>
      <c r="J19" s="139"/>
      <c r="L19" s="140"/>
      <c r="N19" s="140"/>
      <c r="P19" s="140"/>
      <c r="Q19" s="140"/>
    </row>
    <row r="20" spans="3:158" s="96" customFormat="1" ht="25.5" customHeight="1" x14ac:dyDescent="0.2"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</row>
    <row r="21" spans="3:158" s="96" customFormat="1" ht="38.25" customHeight="1" x14ac:dyDescent="0.2">
      <c r="C21" s="101" t="s">
        <v>64</v>
      </c>
      <c r="D21" s="102" t="s">
        <v>65</v>
      </c>
      <c r="E21" s="103" t="s">
        <v>66</v>
      </c>
      <c r="F21" s="102" t="s">
        <v>67</v>
      </c>
      <c r="G21" s="211" t="s">
        <v>68</v>
      </c>
      <c r="H21" s="211"/>
      <c r="I21" s="104" t="s">
        <v>69</v>
      </c>
      <c r="J21" s="104" t="s">
        <v>70</v>
      </c>
      <c r="K21" s="104" t="s">
        <v>71</v>
      </c>
      <c r="L21" s="212" t="s">
        <v>72</v>
      </c>
      <c r="M21" s="212"/>
      <c r="N21" s="105" t="s">
        <v>73</v>
      </c>
      <c r="O21" s="106" t="s">
        <v>74</v>
      </c>
      <c r="P21" s="107" t="s">
        <v>75</v>
      </c>
      <c r="Q21" s="108" t="s">
        <v>76</v>
      </c>
    </row>
    <row r="22" spans="3:158" s="96" customFormat="1" ht="39" customHeight="1" x14ac:dyDescent="0.2">
      <c r="C22" s="109" t="s">
        <v>77</v>
      </c>
      <c r="D22" s="110" t="s">
        <v>102</v>
      </c>
      <c r="E22" s="110" t="s">
        <v>79</v>
      </c>
      <c r="F22" s="111" t="s">
        <v>80</v>
      </c>
      <c r="G22" s="112">
        <v>1</v>
      </c>
      <c r="H22" s="113" t="s">
        <v>81</v>
      </c>
      <c r="I22" s="113" t="s">
        <v>82</v>
      </c>
      <c r="J22" s="114">
        <f>30000*G22</f>
        <v>30000</v>
      </c>
      <c r="K22" s="115" t="s">
        <v>83</v>
      </c>
      <c r="L22" s="116">
        <v>400</v>
      </c>
      <c r="M22" s="113" t="s">
        <v>84</v>
      </c>
      <c r="N22" s="117">
        <f>L22*J22/1000</f>
        <v>12000</v>
      </c>
      <c r="O22" s="118">
        <v>0.9</v>
      </c>
      <c r="P22" s="117">
        <f>L22-(L22*O22)</f>
        <v>40</v>
      </c>
      <c r="Q22" s="119">
        <f>N22-(N22*O22)</f>
        <v>1200</v>
      </c>
    </row>
    <row r="23" spans="3:158" s="96" customFormat="1" ht="81.75" customHeight="1" x14ac:dyDescent="0.2">
      <c r="C23" s="109" t="s">
        <v>85</v>
      </c>
      <c r="D23" s="120" t="s">
        <v>86</v>
      </c>
      <c r="E23" s="121" t="s">
        <v>87</v>
      </c>
      <c r="F23" s="111" t="s">
        <v>88</v>
      </c>
      <c r="G23" s="112">
        <v>1</v>
      </c>
      <c r="H23" s="113" t="s">
        <v>81</v>
      </c>
      <c r="I23" s="113" t="s">
        <v>82</v>
      </c>
      <c r="J23" s="114">
        <f>200000*G23</f>
        <v>200000</v>
      </c>
      <c r="K23" s="115" t="s">
        <v>83</v>
      </c>
      <c r="L23" s="116">
        <v>91</v>
      </c>
      <c r="M23" s="113" t="s">
        <v>84</v>
      </c>
      <c r="N23" s="117">
        <f>L23*J23/1000</f>
        <v>18200</v>
      </c>
      <c r="O23" s="118">
        <v>0.9</v>
      </c>
      <c r="P23" s="117">
        <f>L23-(L23*O23)</f>
        <v>9.0999999999999943</v>
      </c>
      <c r="Q23" s="119">
        <f>N23-(N23*O23)</f>
        <v>1820</v>
      </c>
    </row>
    <row r="24" spans="3:158" s="96" customFormat="1" ht="25.5" customHeight="1" x14ac:dyDescent="0.2">
      <c r="C24" s="124" t="s">
        <v>96</v>
      </c>
      <c r="D24" s="125"/>
      <c r="E24" s="126"/>
      <c r="F24" s="125"/>
      <c r="G24" s="127"/>
      <c r="H24" s="126"/>
      <c r="I24" s="128"/>
      <c r="J24" s="129">
        <f>SUM(J22:J23)</f>
        <v>230000</v>
      </c>
      <c r="K24" s="130"/>
      <c r="L24" s="131"/>
      <c r="M24" s="132"/>
      <c r="N24" s="133">
        <f>SUM(N22:N23)</f>
        <v>30200</v>
      </c>
      <c r="O24" s="134"/>
      <c r="P24" s="135"/>
      <c r="Q24" s="136">
        <f>SUM(Q22:Q23)</f>
        <v>3020</v>
      </c>
    </row>
    <row r="25" spans="3:158" s="96" customFormat="1" ht="25.5" customHeight="1" x14ac:dyDescent="0.2">
      <c r="C25" s="209" t="s">
        <v>97</v>
      </c>
      <c r="D25" s="209"/>
      <c r="E25" s="209"/>
      <c r="F25" s="209"/>
      <c r="G25" s="127"/>
      <c r="H25" s="126"/>
      <c r="I25" s="128"/>
      <c r="J25" s="129" t="s">
        <v>98</v>
      </c>
      <c r="K25" s="130"/>
      <c r="L25" s="131"/>
      <c r="M25" s="137"/>
      <c r="N25" s="138" t="s">
        <v>99</v>
      </c>
      <c r="O25" s="134"/>
      <c r="P25" s="135"/>
      <c r="Q25" s="136" t="s">
        <v>100</v>
      </c>
    </row>
    <row r="26" spans="3:158" s="96" customFormat="1" ht="25.5" customHeight="1" x14ac:dyDescent="0.2">
      <c r="J26" s="139"/>
      <c r="L26" s="140"/>
      <c r="N26" s="140"/>
      <c r="P26" s="140"/>
      <c r="Q26" s="140"/>
    </row>
    <row r="27" spans="3:158" s="96" customFormat="1" ht="25.5" customHeight="1" x14ac:dyDescent="0.3">
      <c r="C27" s="97" t="s">
        <v>103</v>
      </c>
      <c r="J27" s="139"/>
      <c r="L27" s="140"/>
      <c r="N27" s="140"/>
      <c r="P27" s="140"/>
      <c r="Q27" s="140"/>
    </row>
    <row r="28" spans="3:158" s="96" customFormat="1" ht="33" customHeight="1" x14ac:dyDescent="0.2"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</row>
    <row r="29" spans="3:158" s="96" customFormat="1" ht="42.75" customHeight="1" x14ac:dyDescent="0.2">
      <c r="C29" s="101" t="s">
        <v>64</v>
      </c>
      <c r="D29" s="102" t="s">
        <v>65</v>
      </c>
      <c r="E29" s="103" t="s">
        <v>66</v>
      </c>
      <c r="F29" s="102" t="s">
        <v>67</v>
      </c>
      <c r="G29" s="211" t="s">
        <v>68</v>
      </c>
      <c r="H29" s="211"/>
      <c r="I29" s="104" t="s">
        <v>69</v>
      </c>
      <c r="J29" s="104" t="s">
        <v>70</v>
      </c>
      <c r="K29" s="104" t="s">
        <v>71</v>
      </c>
      <c r="L29" s="212" t="s">
        <v>72</v>
      </c>
      <c r="M29" s="212"/>
      <c r="N29" s="105" t="s">
        <v>73</v>
      </c>
      <c r="O29" s="106" t="s">
        <v>74</v>
      </c>
      <c r="P29" s="107" t="s">
        <v>75</v>
      </c>
      <c r="Q29" s="108" t="s">
        <v>76</v>
      </c>
    </row>
    <row r="30" spans="3:158" s="96" customFormat="1" ht="61.5" customHeight="1" x14ac:dyDescent="0.2">
      <c r="C30" s="109" t="s">
        <v>85</v>
      </c>
      <c r="D30" s="120" t="s">
        <v>86</v>
      </c>
      <c r="E30" s="121" t="s">
        <v>87</v>
      </c>
      <c r="F30" s="111" t="s">
        <v>88</v>
      </c>
      <c r="G30" s="112">
        <v>1</v>
      </c>
      <c r="H30" s="113" t="s">
        <v>81</v>
      </c>
      <c r="I30" s="113" t="s">
        <v>82</v>
      </c>
      <c r="J30" s="114">
        <f>250000*G30</f>
        <v>250000</v>
      </c>
      <c r="K30" s="115" t="s">
        <v>83</v>
      </c>
      <c r="L30" s="116">
        <v>91</v>
      </c>
      <c r="M30" s="113" t="s">
        <v>84</v>
      </c>
      <c r="N30" s="117">
        <f>L30*J30/1000</f>
        <v>22750</v>
      </c>
      <c r="O30" s="118">
        <v>0.9</v>
      </c>
      <c r="P30" s="117">
        <f>L30-(L30*O30)</f>
        <v>9.0999999999999943</v>
      </c>
      <c r="Q30" s="119">
        <f>N30-(N30*O30)</f>
        <v>2275</v>
      </c>
    </row>
    <row r="31" spans="3:158" s="96" customFormat="1" ht="25.5" customHeight="1" x14ac:dyDescent="0.2">
      <c r="C31" s="124" t="s">
        <v>96</v>
      </c>
      <c r="D31" s="125"/>
      <c r="E31" s="126"/>
      <c r="F31" s="125"/>
      <c r="G31" s="127"/>
      <c r="H31" s="126"/>
      <c r="I31" s="128"/>
      <c r="J31" s="129">
        <f>SUM(J30:J30)</f>
        <v>250000</v>
      </c>
      <c r="K31" s="130"/>
      <c r="L31" s="131"/>
      <c r="M31" s="132"/>
      <c r="N31" s="133">
        <f>SUM(N30:N30)</f>
        <v>22750</v>
      </c>
      <c r="O31" s="134"/>
      <c r="P31" s="135"/>
      <c r="Q31" s="136">
        <f>SUM(Q30:Q30)</f>
        <v>2275</v>
      </c>
    </row>
    <row r="32" spans="3:158" s="96" customFormat="1" ht="25.5" customHeight="1" x14ac:dyDescent="0.2">
      <c r="C32" s="209" t="s">
        <v>97</v>
      </c>
      <c r="D32" s="209"/>
      <c r="E32" s="209"/>
      <c r="F32" s="209"/>
      <c r="G32" s="127"/>
      <c r="H32" s="126"/>
      <c r="I32" s="128"/>
      <c r="J32" s="129" t="s">
        <v>98</v>
      </c>
      <c r="K32" s="130"/>
      <c r="L32" s="131"/>
      <c r="M32" s="137"/>
      <c r="N32" s="138" t="s">
        <v>99</v>
      </c>
      <c r="O32" s="134"/>
      <c r="P32" s="135"/>
      <c r="Q32" s="136" t="s">
        <v>100</v>
      </c>
    </row>
    <row r="33" spans="3:17" s="96" customFormat="1" ht="25.5" customHeight="1" x14ac:dyDescent="0.2">
      <c r="J33" s="139"/>
      <c r="L33" s="140"/>
      <c r="N33" s="140"/>
      <c r="P33" s="140"/>
      <c r="Q33" s="140"/>
    </row>
    <row r="34" spans="3:17" s="96" customFormat="1" ht="25.5" customHeight="1" x14ac:dyDescent="0.25">
      <c r="C34" s="144" t="s">
        <v>48</v>
      </c>
      <c r="J34" s="139"/>
      <c r="L34" s="140"/>
      <c r="N34" s="140"/>
      <c r="P34" s="140"/>
      <c r="Q34" s="140"/>
    </row>
    <row r="35" spans="3:17" s="96" customFormat="1" ht="25.5" customHeight="1" x14ac:dyDescent="0.2">
      <c r="J35" s="139"/>
      <c r="L35" s="140"/>
      <c r="N35" s="140"/>
      <c r="P35" s="140"/>
      <c r="Q35" s="140"/>
    </row>
    <row r="36" spans="3:17" s="96" customFormat="1" ht="25.5" customHeight="1" x14ac:dyDescent="0.2">
      <c r="J36" s="139"/>
      <c r="L36" s="140"/>
      <c r="N36" s="140"/>
      <c r="P36" s="140"/>
      <c r="Q36" s="140"/>
    </row>
    <row r="37" spans="3:17" s="96" customFormat="1" ht="25.5" customHeight="1" x14ac:dyDescent="0.2">
      <c r="J37" s="139"/>
      <c r="L37" s="140"/>
      <c r="N37" s="140"/>
      <c r="P37" s="140"/>
      <c r="Q37" s="140"/>
    </row>
    <row r="38" spans="3:17" s="96" customFormat="1" ht="25.5" customHeight="1" x14ac:dyDescent="0.2">
      <c r="J38" s="139"/>
      <c r="L38" s="140"/>
      <c r="N38" s="140"/>
      <c r="P38" s="140"/>
      <c r="Q38" s="140"/>
    </row>
    <row r="39" spans="3:17" s="96" customFormat="1" ht="25.5" customHeight="1" x14ac:dyDescent="0.2">
      <c r="J39" s="139"/>
      <c r="L39" s="140"/>
      <c r="N39" s="140"/>
      <c r="P39" s="140"/>
      <c r="Q39" s="140"/>
    </row>
    <row r="40" spans="3:17" s="96" customFormat="1" ht="25.5" customHeight="1" x14ac:dyDescent="0.2">
      <c r="J40" s="139"/>
      <c r="L40" s="140"/>
      <c r="N40" s="140"/>
      <c r="P40" s="140"/>
      <c r="Q40" s="140"/>
    </row>
    <row r="41" spans="3:17" s="96" customFormat="1" ht="25.5" customHeight="1" x14ac:dyDescent="0.2">
      <c r="J41" s="139"/>
      <c r="L41" s="140"/>
      <c r="N41" s="140"/>
      <c r="P41" s="140"/>
      <c r="Q41" s="140"/>
    </row>
    <row r="42" spans="3:17" s="96" customFormat="1" ht="25.5" customHeight="1" x14ac:dyDescent="0.2">
      <c r="J42" s="139"/>
      <c r="L42" s="140"/>
      <c r="N42" s="140"/>
      <c r="P42" s="140"/>
      <c r="Q42" s="140"/>
    </row>
    <row r="43" spans="3:17" s="96" customFormat="1" ht="25.5" customHeight="1" x14ac:dyDescent="0.2">
      <c r="J43" s="139"/>
      <c r="L43" s="140"/>
      <c r="N43" s="140"/>
      <c r="P43" s="140"/>
      <c r="Q43" s="140"/>
    </row>
    <row r="44" spans="3:17" s="96" customFormat="1" ht="25.5" customHeight="1" x14ac:dyDescent="0.2">
      <c r="J44" s="139"/>
      <c r="L44" s="140"/>
      <c r="N44" s="140"/>
      <c r="P44" s="140"/>
      <c r="Q44" s="140"/>
    </row>
    <row r="45" spans="3:17" s="96" customFormat="1" ht="25.5" customHeight="1" x14ac:dyDescent="0.2">
      <c r="J45" s="139"/>
      <c r="L45" s="140"/>
      <c r="N45" s="140"/>
      <c r="P45" s="140"/>
      <c r="Q45" s="140"/>
    </row>
    <row r="46" spans="3:17" s="96" customFormat="1" ht="25.5" customHeight="1" x14ac:dyDescent="0.2">
      <c r="J46" s="139"/>
      <c r="L46" s="140"/>
      <c r="N46" s="140"/>
      <c r="P46" s="140"/>
      <c r="Q46" s="140"/>
    </row>
    <row r="47" spans="3:17" s="96" customFormat="1" ht="25.5" customHeight="1" x14ac:dyDescent="0.2">
      <c r="J47" s="139"/>
      <c r="L47" s="140"/>
      <c r="N47" s="140"/>
      <c r="P47" s="140"/>
      <c r="Q47" s="140"/>
    </row>
    <row r="48" spans="3:17" s="96" customFormat="1" ht="25.5" customHeight="1" x14ac:dyDescent="0.2">
      <c r="J48" s="139"/>
      <c r="L48" s="140"/>
      <c r="N48" s="140"/>
      <c r="P48" s="140"/>
      <c r="Q48" s="140"/>
    </row>
    <row r="49" spans="10:17" s="96" customFormat="1" ht="25.5" customHeight="1" x14ac:dyDescent="0.2">
      <c r="J49" s="139"/>
      <c r="L49" s="140"/>
      <c r="N49" s="140"/>
      <c r="P49" s="140"/>
      <c r="Q49" s="140"/>
    </row>
    <row r="50" spans="10:17" s="96" customFormat="1" ht="25.5" customHeight="1" x14ac:dyDescent="0.2">
      <c r="J50" s="139"/>
      <c r="L50" s="140"/>
      <c r="N50" s="140"/>
      <c r="P50" s="140"/>
      <c r="Q50" s="140"/>
    </row>
    <row r="51" spans="10:17" s="96" customFormat="1" ht="25.5" customHeight="1" x14ac:dyDescent="0.2">
      <c r="J51" s="139"/>
      <c r="L51" s="140"/>
      <c r="N51" s="140"/>
      <c r="P51" s="140"/>
      <c r="Q51" s="140"/>
    </row>
    <row r="52" spans="10:17" s="96" customFormat="1" ht="25.5" customHeight="1" x14ac:dyDescent="0.2">
      <c r="J52" s="139"/>
      <c r="L52" s="140"/>
      <c r="N52" s="140"/>
      <c r="P52" s="140"/>
      <c r="Q52" s="140"/>
    </row>
    <row r="53" spans="10:17" s="96" customFormat="1" ht="25.5" customHeight="1" x14ac:dyDescent="0.2">
      <c r="J53" s="139"/>
      <c r="L53" s="140"/>
      <c r="N53" s="140"/>
      <c r="P53" s="140"/>
      <c r="Q53" s="140"/>
    </row>
    <row r="54" spans="10:17" s="96" customFormat="1" ht="25.5" customHeight="1" x14ac:dyDescent="0.2">
      <c r="J54" s="139"/>
      <c r="L54" s="140"/>
      <c r="N54" s="140"/>
      <c r="P54" s="140"/>
      <c r="Q54" s="140"/>
    </row>
    <row r="55" spans="10:17" s="96" customFormat="1" ht="25.5" customHeight="1" x14ac:dyDescent="0.2">
      <c r="J55" s="139"/>
      <c r="L55" s="140"/>
      <c r="N55" s="140"/>
      <c r="P55" s="140"/>
      <c r="Q55" s="140"/>
    </row>
    <row r="56" spans="10:17" s="96" customFormat="1" ht="25.5" customHeight="1" x14ac:dyDescent="0.2">
      <c r="J56" s="139"/>
      <c r="L56" s="140"/>
      <c r="N56" s="140"/>
      <c r="P56" s="140"/>
      <c r="Q56" s="140"/>
    </row>
    <row r="57" spans="10:17" s="96" customFormat="1" ht="25.5" customHeight="1" x14ac:dyDescent="0.2">
      <c r="J57" s="139"/>
      <c r="L57" s="140"/>
      <c r="N57" s="140"/>
      <c r="P57" s="140"/>
      <c r="Q57" s="140"/>
    </row>
    <row r="58" spans="10:17" s="96" customFormat="1" ht="25.5" customHeight="1" x14ac:dyDescent="0.2">
      <c r="J58" s="139"/>
      <c r="L58" s="140"/>
      <c r="N58" s="140"/>
      <c r="P58" s="140"/>
      <c r="Q58" s="140"/>
    </row>
    <row r="59" spans="10:17" s="96" customFormat="1" ht="25.5" customHeight="1" x14ac:dyDescent="0.2">
      <c r="J59" s="139"/>
      <c r="L59" s="140"/>
      <c r="N59" s="140"/>
      <c r="P59" s="140"/>
      <c r="Q59" s="140"/>
    </row>
    <row r="60" spans="10:17" s="96" customFormat="1" ht="25.5" customHeight="1" x14ac:dyDescent="0.2">
      <c r="J60" s="139"/>
      <c r="L60" s="140"/>
      <c r="N60" s="140"/>
      <c r="P60" s="140"/>
      <c r="Q60" s="140"/>
    </row>
    <row r="61" spans="10:17" s="96" customFormat="1" ht="25.5" customHeight="1" x14ac:dyDescent="0.2">
      <c r="J61" s="139"/>
      <c r="L61" s="140"/>
      <c r="N61" s="140"/>
      <c r="P61" s="140"/>
      <c r="Q61" s="140"/>
    </row>
    <row r="62" spans="10:17" s="96" customFormat="1" ht="25.5" customHeight="1" x14ac:dyDescent="0.2">
      <c r="J62" s="139"/>
      <c r="L62" s="140"/>
      <c r="N62" s="140"/>
      <c r="P62" s="140"/>
      <c r="Q62" s="140"/>
    </row>
    <row r="63" spans="10:17" s="96" customFormat="1" ht="25.5" customHeight="1" x14ac:dyDescent="0.2">
      <c r="J63" s="139"/>
      <c r="L63" s="140"/>
      <c r="N63" s="140"/>
      <c r="P63" s="140"/>
      <c r="Q63" s="140"/>
    </row>
    <row r="64" spans="10:17" s="96" customFormat="1" ht="25.5" customHeight="1" x14ac:dyDescent="0.2">
      <c r="J64" s="139"/>
      <c r="L64" s="140"/>
      <c r="N64" s="140"/>
      <c r="P64" s="140"/>
      <c r="Q64" s="140"/>
    </row>
    <row r="65" spans="10:17" s="96" customFormat="1" ht="25.5" customHeight="1" x14ac:dyDescent="0.2">
      <c r="J65" s="139"/>
      <c r="L65" s="140"/>
      <c r="N65" s="140"/>
      <c r="P65" s="140"/>
      <c r="Q65" s="140"/>
    </row>
    <row r="66" spans="10:17" s="96" customFormat="1" ht="25.5" customHeight="1" x14ac:dyDescent="0.2">
      <c r="J66" s="139"/>
      <c r="L66" s="140"/>
      <c r="N66" s="140"/>
      <c r="P66" s="140"/>
      <c r="Q66" s="140"/>
    </row>
    <row r="67" spans="10:17" s="96" customFormat="1" ht="25.5" customHeight="1" x14ac:dyDescent="0.2">
      <c r="J67" s="139"/>
      <c r="L67" s="140"/>
      <c r="N67" s="140"/>
      <c r="P67" s="140"/>
      <c r="Q67" s="140"/>
    </row>
    <row r="68" spans="10:17" s="96" customFormat="1" ht="25.5" customHeight="1" x14ac:dyDescent="0.2">
      <c r="J68" s="139"/>
      <c r="L68" s="140"/>
      <c r="N68" s="140"/>
      <c r="P68" s="140"/>
      <c r="Q68" s="140"/>
    </row>
    <row r="69" spans="10:17" s="96" customFormat="1" ht="25.5" customHeight="1" x14ac:dyDescent="0.2">
      <c r="J69" s="139"/>
      <c r="L69" s="140"/>
      <c r="N69" s="140"/>
      <c r="P69" s="140"/>
      <c r="Q69" s="140"/>
    </row>
    <row r="70" spans="10:17" s="96" customFormat="1" ht="25.5" customHeight="1" x14ac:dyDescent="0.2">
      <c r="J70" s="139"/>
      <c r="L70" s="140"/>
      <c r="N70" s="140"/>
      <c r="P70" s="140"/>
      <c r="Q70" s="140"/>
    </row>
    <row r="71" spans="10:17" s="96" customFormat="1" ht="25.5" customHeight="1" x14ac:dyDescent="0.2">
      <c r="J71" s="139"/>
      <c r="L71" s="140"/>
      <c r="N71" s="140"/>
      <c r="P71" s="140"/>
      <c r="Q71" s="140"/>
    </row>
    <row r="72" spans="10:17" s="96" customFormat="1" ht="25.5" customHeight="1" x14ac:dyDescent="0.2">
      <c r="J72" s="139"/>
      <c r="L72" s="140"/>
      <c r="N72" s="140"/>
      <c r="P72" s="140"/>
      <c r="Q72" s="140"/>
    </row>
    <row r="73" spans="10:17" s="96" customFormat="1" ht="25.5" customHeight="1" x14ac:dyDescent="0.2">
      <c r="J73" s="139"/>
      <c r="L73" s="140"/>
      <c r="N73" s="140"/>
      <c r="P73" s="140"/>
      <c r="Q73" s="140"/>
    </row>
    <row r="74" spans="10:17" s="96" customFormat="1" ht="25.5" customHeight="1" x14ac:dyDescent="0.2">
      <c r="J74" s="139"/>
      <c r="L74" s="140"/>
      <c r="N74" s="140"/>
      <c r="P74" s="140"/>
      <c r="Q74" s="140"/>
    </row>
    <row r="75" spans="10:17" s="96" customFormat="1" ht="25.5" customHeight="1" x14ac:dyDescent="0.2">
      <c r="J75" s="139"/>
      <c r="L75" s="140"/>
      <c r="N75" s="140"/>
      <c r="P75" s="140"/>
      <c r="Q75" s="140"/>
    </row>
    <row r="76" spans="10:17" s="96" customFormat="1" ht="25.5" customHeight="1" x14ac:dyDescent="0.2">
      <c r="J76" s="139"/>
      <c r="L76" s="140"/>
      <c r="N76" s="140"/>
      <c r="P76" s="140"/>
      <c r="Q76" s="140"/>
    </row>
    <row r="77" spans="10:17" s="96" customFormat="1" ht="25.5" customHeight="1" x14ac:dyDescent="0.2">
      <c r="J77" s="139"/>
      <c r="L77" s="140"/>
      <c r="N77" s="140"/>
      <c r="P77" s="140"/>
      <c r="Q77" s="140"/>
    </row>
    <row r="78" spans="10:17" s="96" customFormat="1" ht="25.5" customHeight="1" x14ac:dyDescent="0.2">
      <c r="J78" s="139"/>
      <c r="L78" s="140"/>
      <c r="N78" s="140"/>
      <c r="P78" s="140"/>
      <c r="Q78" s="140"/>
    </row>
    <row r="79" spans="10:17" s="96" customFormat="1" ht="25.5" customHeight="1" x14ac:dyDescent="0.2">
      <c r="J79" s="139"/>
      <c r="L79" s="140"/>
      <c r="N79" s="140"/>
      <c r="P79" s="140"/>
      <c r="Q79" s="140"/>
    </row>
    <row r="80" spans="10:17" s="96" customFormat="1" ht="25.5" customHeight="1" x14ac:dyDescent="0.2">
      <c r="J80" s="139"/>
      <c r="L80" s="140"/>
      <c r="N80" s="140"/>
      <c r="P80" s="140"/>
      <c r="Q80" s="140"/>
    </row>
    <row r="81" spans="10:17" s="96" customFormat="1" ht="25.5" customHeight="1" x14ac:dyDescent="0.2">
      <c r="J81" s="139"/>
      <c r="L81" s="140"/>
      <c r="N81" s="140"/>
      <c r="P81" s="140"/>
      <c r="Q81" s="140"/>
    </row>
    <row r="82" spans="10:17" s="96" customFormat="1" ht="25.5" customHeight="1" x14ac:dyDescent="0.2">
      <c r="J82" s="139"/>
      <c r="L82" s="140"/>
      <c r="N82" s="140"/>
      <c r="P82" s="140"/>
      <c r="Q82" s="140"/>
    </row>
    <row r="83" spans="10:17" s="96" customFormat="1" ht="25.5" customHeight="1" x14ac:dyDescent="0.2">
      <c r="J83" s="139"/>
      <c r="L83" s="140"/>
      <c r="N83" s="140"/>
      <c r="P83" s="140"/>
      <c r="Q83" s="140"/>
    </row>
    <row r="84" spans="10:17" s="96" customFormat="1" ht="25.5" customHeight="1" x14ac:dyDescent="0.2">
      <c r="J84" s="139"/>
      <c r="L84" s="140"/>
      <c r="N84" s="140"/>
      <c r="P84" s="140"/>
      <c r="Q84" s="140"/>
    </row>
    <row r="85" spans="10:17" s="96" customFormat="1" ht="25.5" customHeight="1" x14ac:dyDescent="0.2">
      <c r="J85" s="139"/>
      <c r="L85" s="140"/>
      <c r="N85" s="140"/>
      <c r="P85" s="140"/>
      <c r="Q85" s="140"/>
    </row>
    <row r="86" spans="10:17" s="96" customFormat="1" ht="25.5" customHeight="1" x14ac:dyDescent="0.2">
      <c r="J86" s="139"/>
      <c r="L86" s="140"/>
      <c r="N86" s="140"/>
      <c r="P86" s="140"/>
      <c r="Q86" s="140"/>
    </row>
    <row r="87" spans="10:17" s="96" customFormat="1" ht="25.5" customHeight="1" x14ac:dyDescent="0.2">
      <c r="J87" s="139"/>
      <c r="L87" s="140"/>
      <c r="N87" s="140"/>
      <c r="P87" s="140"/>
      <c r="Q87" s="140"/>
    </row>
    <row r="88" spans="10:17" s="96" customFormat="1" ht="25.5" customHeight="1" x14ac:dyDescent="0.2">
      <c r="J88" s="139"/>
      <c r="L88" s="140"/>
      <c r="N88" s="140"/>
      <c r="P88" s="140"/>
      <c r="Q88" s="140"/>
    </row>
    <row r="89" spans="10:17" s="96" customFormat="1" ht="25.5" customHeight="1" x14ac:dyDescent="0.2">
      <c r="J89" s="139"/>
      <c r="L89" s="140"/>
      <c r="N89" s="140"/>
      <c r="P89" s="140"/>
      <c r="Q89" s="140"/>
    </row>
    <row r="90" spans="10:17" s="96" customFormat="1" ht="25.5" customHeight="1" x14ac:dyDescent="0.2">
      <c r="J90" s="139"/>
      <c r="L90" s="140"/>
      <c r="N90" s="140"/>
      <c r="P90" s="140"/>
      <c r="Q90" s="140"/>
    </row>
    <row r="91" spans="10:17" s="96" customFormat="1" ht="25.5" customHeight="1" x14ac:dyDescent="0.2">
      <c r="J91" s="139"/>
      <c r="L91" s="140"/>
      <c r="N91" s="140"/>
      <c r="P91" s="140"/>
      <c r="Q91" s="140"/>
    </row>
    <row r="92" spans="10:17" s="96" customFormat="1" ht="25.5" customHeight="1" x14ac:dyDescent="0.2">
      <c r="J92" s="139"/>
      <c r="L92" s="140"/>
      <c r="N92" s="140"/>
      <c r="P92" s="140"/>
      <c r="Q92" s="140"/>
    </row>
    <row r="93" spans="10:17" s="96" customFormat="1" ht="25.5" customHeight="1" x14ac:dyDescent="0.2">
      <c r="J93" s="139"/>
      <c r="L93" s="140"/>
      <c r="N93" s="140"/>
      <c r="P93" s="140"/>
      <c r="Q93" s="140"/>
    </row>
    <row r="94" spans="10:17" s="96" customFormat="1" ht="25.5" customHeight="1" x14ac:dyDescent="0.2">
      <c r="J94" s="139"/>
      <c r="L94" s="140"/>
      <c r="N94" s="140"/>
      <c r="P94" s="140"/>
      <c r="Q94" s="140"/>
    </row>
    <row r="95" spans="10:17" s="96" customFormat="1" ht="25.5" customHeight="1" x14ac:dyDescent="0.2">
      <c r="J95" s="139"/>
      <c r="L95" s="140"/>
      <c r="N95" s="140"/>
      <c r="P95" s="140"/>
      <c r="Q95" s="140"/>
    </row>
    <row r="96" spans="10:17" s="96" customFormat="1" ht="25.5" customHeight="1" x14ac:dyDescent="0.2">
      <c r="J96" s="139"/>
      <c r="L96" s="140"/>
      <c r="N96" s="140"/>
      <c r="P96" s="140"/>
      <c r="Q96" s="140"/>
    </row>
    <row r="97" spans="10:17" s="96" customFormat="1" ht="25.5" customHeight="1" x14ac:dyDescent="0.2">
      <c r="J97" s="139"/>
      <c r="L97" s="140"/>
      <c r="N97" s="140"/>
      <c r="P97" s="140"/>
      <c r="Q97" s="140"/>
    </row>
    <row r="98" spans="10:17" s="96" customFormat="1" ht="25.5" customHeight="1" x14ac:dyDescent="0.2">
      <c r="J98" s="139"/>
      <c r="L98" s="140"/>
      <c r="N98" s="140"/>
      <c r="P98" s="140"/>
      <c r="Q98" s="140"/>
    </row>
    <row r="99" spans="10:17" s="96" customFormat="1" ht="25.5" customHeight="1" x14ac:dyDescent="0.2">
      <c r="J99" s="139"/>
      <c r="L99" s="140"/>
      <c r="N99" s="140"/>
      <c r="P99" s="140"/>
      <c r="Q99" s="140"/>
    </row>
    <row r="100" spans="10:17" s="96" customFormat="1" ht="25.5" customHeight="1" x14ac:dyDescent="0.2">
      <c r="J100" s="139"/>
      <c r="L100" s="140"/>
      <c r="N100" s="140"/>
      <c r="P100" s="140"/>
      <c r="Q100" s="140"/>
    </row>
    <row r="101" spans="10:17" s="96" customFormat="1" ht="25.5" customHeight="1" x14ac:dyDescent="0.2">
      <c r="J101" s="139"/>
      <c r="L101" s="140"/>
      <c r="N101" s="140"/>
      <c r="P101" s="140"/>
      <c r="Q101" s="140"/>
    </row>
    <row r="102" spans="10:17" s="96" customFormat="1" ht="25.5" customHeight="1" x14ac:dyDescent="0.2">
      <c r="J102" s="139"/>
      <c r="L102" s="140"/>
      <c r="N102" s="140"/>
      <c r="P102" s="140"/>
      <c r="Q102" s="140"/>
    </row>
    <row r="103" spans="10:17" s="96" customFormat="1" ht="25.5" customHeight="1" x14ac:dyDescent="0.2">
      <c r="J103" s="139"/>
      <c r="L103" s="140"/>
      <c r="N103" s="140"/>
      <c r="P103" s="140"/>
      <c r="Q103" s="140"/>
    </row>
    <row r="104" spans="10:17" s="96" customFormat="1" ht="25.5" customHeight="1" x14ac:dyDescent="0.2">
      <c r="J104" s="139"/>
      <c r="L104" s="140"/>
      <c r="N104" s="140"/>
      <c r="P104" s="140"/>
      <c r="Q104" s="140"/>
    </row>
    <row r="105" spans="10:17" s="96" customFormat="1" ht="25.5" customHeight="1" x14ac:dyDescent="0.2">
      <c r="J105" s="139"/>
      <c r="L105" s="140"/>
      <c r="N105" s="140"/>
      <c r="P105" s="140"/>
      <c r="Q105" s="140"/>
    </row>
    <row r="106" spans="10:17" s="96" customFormat="1" ht="25.5" customHeight="1" x14ac:dyDescent="0.2">
      <c r="J106" s="139"/>
      <c r="L106" s="140"/>
      <c r="N106" s="140"/>
      <c r="P106" s="140"/>
      <c r="Q106" s="140"/>
    </row>
    <row r="107" spans="10:17" s="96" customFormat="1" ht="25.5" customHeight="1" x14ac:dyDescent="0.2">
      <c r="J107" s="139"/>
      <c r="L107" s="140"/>
      <c r="N107" s="140"/>
      <c r="P107" s="140"/>
      <c r="Q107" s="140"/>
    </row>
    <row r="108" spans="10:17" s="96" customFormat="1" ht="25.5" customHeight="1" x14ac:dyDescent="0.2">
      <c r="J108" s="139"/>
      <c r="L108" s="140"/>
      <c r="N108" s="140"/>
      <c r="P108" s="140"/>
      <c r="Q108" s="140"/>
    </row>
    <row r="109" spans="10:17" s="96" customFormat="1" ht="25.5" customHeight="1" x14ac:dyDescent="0.2">
      <c r="J109" s="139"/>
      <c r="L109" s="140"/>
      <c r="N109" s="140"/>
      <c r="P109" s="140"/>
      <c r="Q109" s="140"/>
    </row>
    <row r="110" spans="10:17" s="96" customFormat="1" ht="25.5" customHeight="1" x14ac:dyDescent="0.2">
      <c r="J110" s="139"/>
      <c r="L110" s="140"/>
      <c r="N110" s="140"/>
      <c r="P110" s="140"/>
      <c r="Q110" s="140"/>
    </row>
    <row r="111" spans="10:17" s="96" customFormat="1" ht="25.5" customHeight="1" x14ac:dyDescent="0.2">
      <c r="J111" s="139"/>
      <c r="L111" s="140"/>
      <c r="N111" s="140"/>
      <c r="P111" s="140"/>
      <c r="Q111" s="140"/>
    </row>
    <row r="112" spans="10:17" s="96" customFormat="1" ht="25.5" customHeight="1" x14ac:dyDescent="0.2">
      <c r="J112" s="139"/>
      <c r="L112" s="140"/>
      <c r="N112" s="140"/>
      <c r="P112" s="140"/>
      <c r="Q112" s="140"/>
    </row>
    <row r="113" spans="10:17" s="96" customFormat="1" ht="25.5" customHeight="1" x14ac:dyDescent="0.2">
      <c r="J113" s="139"/>
      <c r="L113" s="140"/>
      <c r="N113" s="140"/>
      <c r="P113" s="140"/>
      <c r="Q113" s="140"/>
    </row>
    <row r="114" spans="10:17" s="96" customFormat="1" ht="25.5" customHeight="1" x14ac:dyDescent="0.2">
      <c r="J114" s="139"/>
      <c r="L114" s="140"/>
      <c r="N114" s="140"/>
      <c r="P114" s="140"/>
      <c r="Q114" s="140"/>
    </row>
    <row r="115" spans="10:17" s="96" customFormat="1" ht="25.5" customHeight="1" x14ac:dyDescent="0.2">
      <c r="J115" s="139"/>
      <c r="L115" s="140"/>
      <c r="N115" s="140"/>
      <c r="P115" s="140"/>
      <c r="Q115" s="140"/>
    </row>
    <row r="116" spans="10:17" s="96" customFormat="1" ht="25.5" customHeight="1" x14ac:dyDescent="0.2">
      <c r="J116" s="139"/>
      <c r="L116" s="140"/>
      <c r="N116" s="140"/>
      <c r="P116" s="140"/>
      <c r="Q116" s="140"/>
    </row>
    <row r="117" spans="10:17" s="96" customFormat="1" ht="25.5" customHeight="1" x14ac:dyDescent="0.2">
      <c r="J117" s="139"/>
      <c r="L117" s="140"/>
      <c r="N117" s="140"/>
      <c r="P117" s="140"/>
      <c r="Q117" s="140"/>
    </row>
    <row r="118" spans="10:17" s="96" customFormat="1" ht="25.5" customHeight="1" x14ac:dyDescent="0.2">
      <c r="J118" s="139"/>
      <c r="L118" s="140"/>
      <c r="N118" s="140"/>
      <c r="P118" s="140"/>
      <c r="Q118" s="140"/>
    </row>
    <row r="119" spans="10:17" s="96" customFormat="1" ht="25.5" customHeight="1" x14ac:dyDescent="0.2">
      <c r="J119" s="139"/>
      <c r="L119" s="140"/>
      <c r="N119" s="140"/>
      <c r="P119" s="140"/>
      <c r="Q119" s="140"/>
    </row>
    <row r="120" spans="10:17" s="96" customFormat="1" ht="25.5" customHeight="1" x14ac:dyDescent="0.2">
      <c r="J120" s="139"/>
      <c r="L120" s="140"/>
      <c r="N120" s="140"/>
      <c r="P120" s="140"/>
      <c r="Q120" s="140"/>
    </row>
    <row r="121" spans="10:17" s="96" customFormat="1" ht="25.5" customHeight="1" x14ac:dyDescent="0.2">
      <c r="J121" s="139"/>
      <c r="L121" s="140"/>
      <c r="N121" s="140"/>
      <c r="P121" s="140"/>
      <c r="Q121" s="140"/>
    </row>
    <row r="122" spans="10:17" s="96" customFormat="1" ht="25.5" customHeight="1" x14ac:dyDescent="0.2">
      <c r="J122" s="139"/>
      <c r="L122" s="140"/>
      <c r="N122" s="140"/>
      <c r="P122" s="140"/>
      <c r="Q122" s="140"/>
    </row>
    <row r="123" spans="10:17" s="96" customFormat="1" ht="25.5" customHeight="1" x14ac:dyDescent="0.2">
      <c r="J123" s="139"/>
      <c r="L123" s="140"/>
      <c r="N123" s="140"/>
      <c r="P123" s="140"/>
      <c r="Q123" s="140"/>
    </row>
    <row r="124" spans="10:17" s="96" customFormat="1" ht="25.5" customHeight="1" x14ac:dyDescent="0.2">
      <c r="J124" s="139"/>
      <c r="L124" s="140"/>
      <c r="N124" s="140"/>
      <c r="P124" s="140"/>
      <c r="Q124" s="140"/>
    </row>
    <row r="125" spans="10:17" s="96" customFormat="1" ht="25.5" customHeight="1" x14ac:dyDescent="0.2">
      <c r="J125" s="139"/>
      <c r="L125" s="140"/>
      <c r="N125" s="140"/>
      <c r="P125" s="140"/>
      <c r="Q125" s="140"/>
    </row>
    <row r="126" spans="10:17" s="96" customFormat="1" ht="25.5" customHeight="1" x14ac:dyDescent="0.2">
      <c r="J126" s="139"/>
      <c r="L126" s="140"/>
      <c r="N126" s="140"/>
      <c r="P126" s="140"/>
      <c r="Q126" s="140"/>
    </row>
    <row r="127" spans="10:17" s="96" customFormat="1" ht="25.5" customHeight="1" x14ac:dyDescent="0.2">
      <c r="J127" s="139"/>
      <c r="L127" s="140"/>
      <c r="N127" s="140"/>
      <c r="P127" s="140"/>
      <c r="Q127" s="140"/>
    </row>
    <row r="128" spans="10:17" s="96" customFormat="1" ht="25.5" customHeight="1" x14ac:dyDescent="0.2">
      <c r="J128" s="139"/>
      <c r="L128" s="140"/>
      <c r="N128" s="140"/>
      <c r="P128" s="140"/>
      <c r="Q128" s="140"/>
    </row>
    <row r="129" spans="10:17" s="96" customFormat="1" ht="25.5" customHeight="1" x14ac:dyDescent="0.2">
      <c r="J129" s="139"/>
      <c r="L129" s="140"/>
      <c r="N129" s="140"/>
      <c r="P129" s="140"/>
      <c r="Q129" s="140"/>
    </row>
    <row r="130" spans="10:17" s="96" customFormat="1" ht="25.5" customHeight="1" x14ac:dyDescent="0.2">
      <c r="J130" s="139"/>
      <c r="L130" s="140"/>
      <c r="N130" s="140"/>
      <c r="P130" s="140"/>
      <c r="Q130" s="140"/>
    </row>
    <row r="131" spans="10:17" s="96" customFormat="1" ht="25.5" customHeight="1" x14ac:dyDescent="0.2">
      <c r="J131" s="139"/>
      <c r="L131" s="140"/>
      <c r="N131" s="140"/>
      <c r="P131" s="140"/>
      <c r="Q131" s="140"/>
    </row>
    <row r="132" spans="10:17" s="96" customFormat="1" ht="25.5" customHeight="1" x14ac:dyDescent="0.2">
      <c r="J132" s="139"/>
      <c r="L132" s="140"/>
      <c r="N132" s="140"/>
      <c r="P132" s="140"/>
      <c r="Q132" s="140"/>
    </row>
    <row r="133" spans="10:17" s="96" customFormat="1" ht="25.5" customHeight="1" x14ac:dyDescent="0.2">
      <c r="J133" s="139"/>
      <c r="L133" s="140"/>
      <c r="N133" s="140"/>
      <c r="P133" s="140"/>
      <c r="Q133" s="140"/>
    </row>
    <row r="134" spans="10:17" s="96" customFormat="1" ht="25.5" customHeight="1" x14ac:dyDescent="0.2">
      <c r="J134" s="139"/>
      <c r="L134" s="140"/>
      <c r="N134" s="140"/>
      <c r="P134" s="140"/>
      <c r="Q134" s="140"/>
    </row>
    <row r="135" spans="10:17" s="96" customFormat="1" ht="25.5" customHeight="1" x14ac:dyDescent="0.2">
      <c r="J135" s="139"/>
      <c r="L135" s="140"/>
      <c r="N135" s="140"/>
      <c r="P135" s="140"/>
      <c r="Q135" s="140"/>
    </row>
    <row r="136" spans="10:17" s="96" customFormat="1" ht="25.5" customHeight="1" x14ac:dyDescent="0.2">
      <c r="J136" s="139"/>
      <c r="L136" s="140"/>
      <c r="N136" s="140"/>
      <c r="P136" s="140"/>
      <c r="Q136" s="140"/>
    </row>
    <row r="137" spans="10:17" s="96" customFormat="1" ht="25.5" customHeight="1" x14ac:dyDescent="0.2">
      <c r="J137" s="139"/>
      <c r="L137" s="140"/>
      <c r="N137" s="140"/>
      <c r="P137" s="140"/>
      <c r="Q137" s="140"/>
    </row>
    <row r="138" spans="10:17" s="96" customFormat="1" ht="25.5" customHeight="1" x14ac:dyDescent="0.2">
      <c r="J138" s="139"/>
      <c r="L138" s="140"/>
      <c r="N138" s="140"/>
      <c r="P138" s="140"/>
      <c r="Q138" s="140"/>
    </row>
    <row r="139" spans="10:17" s="96" customFormat="1" ht="25.5" customHeight="1" x14ac:dyDescent="0.2">
      <c r="J139" s="139"/>
      <c r="L139" s="140"/>
      <c r="N139" s="140"/>
      <c r="P139" s="140"/>
      <c r="Q139" s="140"/>
    </row>
    <row r="140" spans="10:17" s="96" customFormat="1" ht="25.5" customHeight="1" x14ac:dyDescent="0.2">
      <c r="J140" s="139"/>
      <c r="L140" s="140"/>
      <c r="N140" s="140"/>
      <c r="P140" s="140"/>
      <c r="Q140" s="140"/>
    </row>
    <row r="141" spans="10:17" s="96" customFormat="1" ht="25.5" customHeight="1" x14ac:dyDescent="0.2">
      <c r="J141" s="139"/>
      <c r="L141" s="140"/>
      <c r="N141" s="140"/>
      <c r="P141" s="140"/>
      <c r="Q141" s="140"/>
    </row>
    <row r="142" spans="10:17" s="96" customFormat="1" ht="25.5" customHeight="1" x14ac:dyDescent="0.2">
      <c r="J142" s="139"/>
      <c r="L142" s="140"/>
      <c r="N142" s="140"/>
      <c r="P142" s="140"/>
      <c r="Q142" s="140"/>
    </row>
    <row r="143" spans="10:17" s="96" customFormat="1" ht="25.5" customHeight="1" x14ac:dyDescent="0.2">
      <c r="J143" s="139"/>
      <c r="L143" s="140"/>
      <c r="N143" s="140"/>
      <c r="P143" s="140"/>
      <c r="Q143" s="140"/>
    </row>
  </sheetData>
  <mergeCells count="12">
    <mergeCell ref="G21:H21"/>
    <mergeCell ref="L21:M21"/>
    <mergeCell ref="C11:Q11"/>
    <mergeCell ref="G12:H12"/>
    <mergeCell ref="L12:M12"/>
    <mergeCell ref="C17:F17"/>
    <mergeCell ref="C20:Q20"/>
    <mergeCell ref="C25:F25"/>
    <mergeCell ref="C28:Q28"/>
    <mergeCell ref="G29:H29"/>
    <mergeCell ref="L29:M29"/>
    <mergeCell ref="C32:F32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74bfed-9fa9-43a1-b41c-34dbf1f46124" xsi:nil="true"/>
    <lcf76f155ced4ddcb4097134ff3c332f xmlns="438c6141-0575-41f8-aea1-e82d11b889d4">
      <Terms xmlns="http://schemas.microsoft.com/office/infopath/2007/PartnerControls"/>
    </lcf76f155ced4ddcb4097134ff3c332f>
    <MediaLengthInSeconds xmlns="438c6141-0575-41f8-aea1-e82d11b889d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18A4C81ED0164DBABA4C2C0D2392E8" ma:contentTypeVersion="16" ma:contentTypeDescription="Crie um novo documento." ma:contentTypeScope="" ma:versionID="66d8198adcecefcc56ae7059a478b8f8">
  <xsd:schema xmlns:xsd="http://www.w3.org/2001/XMLSchema" xmlns:xs="http://www.w3.org/2001/XMLSchema" xmlns:p="http://schemas.microsoft.com/office/2006/metadata/properties" xmlns:ns2="438c6141-0575-41f8-aea1-e82d11b889d4" xmlns:ns3="b474bfed-9fa9-43a1-b41c-34dbf1f46124" targetNamespace="http://schemas.microsoft.com/office/2006/metadata/properties" ma:root="true" ma:fieldsID="132c69c68e6486e4f967197d7610fee3" ns2:_="" ns3:_="">
    <xsd:import namespace="438c6141-0575-41f8-aea1-e82d11b889d4"/>
    <xsd:import namespace="b474bfed-9fa9-43a1-b41c-34dbf1f4612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c6141-0575-41f8-aea1-e82d11b889d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Marcações de imagem" ma:readOnly="false" ma:fieldId="{5cf76f15-5ced-4ddc-b409-7134ff3c332f}" ma:taxonomyMulti="true" ma:sspId="9c72a044-4fc8-4330-874b-c4a009035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4bfed-9fa9-43a1-b41c-34dbf1f461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ba0d67d-60dc-4a9d-9d98-ec249b76dd2b}" ma:internalName="TaxCatchAll" ma:showField="CatchAllData" ma:web="b474bfed-9fa9-43a1-b41c-34dbf1f46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6B1DAC-DA0A-41B4-8411-3F5E0DD5B5B3}">
  <ds:schemaRefs>
    <ds:schemaRef ds:uri="http://schemas.microsoft.com/office/2006/metadata/properties"/>
    <ds:schemaRef ds:uri="http://schemas.microsoft.com/office/infopath/2007/PartnerControls"/>
    <ds:schemaRef ds:uri="b474bfed-9fa9-43a1-b41c-34dbf1f46124"/>
    <ds:schemaRef ds:uri="438c6141-0575-41f8-aea1-e82d11b889d4"/>
  </ds:schemaRefs>
</ds:datastoreItem>
</file>

<file path=customXml/itemProps2.xml><?xml version="1.0" encoding="utf-8"?>
<ds:datastoreItem xmlns:ds="http://schemas.openxmlformats.org/officeDocument/2006/customXml" ds:itemID="{36931EF1-589E-4757-94C0-154B467F5B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c6141-0575-41f8-aea1-e82d11b889d4"/>
    <ds:schemaRef ds:uri="b474bfed-9fa9-43a1-b41c-34dbf1f461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BA6166-CA86-4905-852D-A9E69DD1D3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OURO</vt:lpstr>
      <vt:lpstr>REDE SOCIAL</vt:lpstr>
      <vt:lpstr>MULTIPLATAFORMA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Bruno Marinho F Castanho</dc:creator>
  <cp:lastModifiedBy>Larissa do Amparo Costa</cp:lastModifiedBy>
  <cp:lastPrinted>2024-04-02T13:42:27Z</cp:lastPrinted>
  <dcterms:created xsi:type="dcterms:W3CDTF">2023-11-10T22:00:24Z</dcterms:created>
  <dcterms:modified xsi:type="dcterms:W3CDTF">2025-12-01T19:35:28Z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2023-11-10T22:01:13Z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52e497f9-7eac-4589-b76a-02e76ff1f586</vt:lpwstr>
  </property>
  <property fmtid="{D5CDD505-2E9C-101B-9397-08002B2CF9AE}" pid="7" name="MSIP_Label_defa4170-0d19-0005-0004-bc88714345d2_ActionId">
    <vt:lpwstr>90933433-0258-4c41-b77c-4fcaf51c3b11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0x0101008218A4C81ED0164DBABA4C2C0D2392E8</vt:lpwstr>
  </property>
  <property fmtid="{D5CDD505-2E9C-101B-9397-08002B2CF9AE}" pid="10" name="Order">
    <vt:r8>162400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